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IMECB01\HOMEDIR-VZ$\yiangoa\ESRB\TFST\2025 MMF ST\GB\"/>
    </mc:Choice>
  </mc:AlternateContent>
  <xr:revisionPtr revIDLastSave="0" documentId="13_ncr:1_{D50C5741-BB4A-41D1-8000-F50A2093AE5E}" xr6:coauthVersionLast="47" xr6:coauthVersionMax="47" xr10:uidLastSave="{00000000-0000-0000-0000-000000000000}"/>
  <bookViews>
    <workbookView xWindow="28680" yWindow="-120" windowWidth="29040" windowHeight="15720" tabRatio="601" activeTab="7" xr2:uid="{47203457-258A-45DA-AC1B-75B734D2C5AE}"/>
  </bookViews>
  <sheets>
    <sheet name="Swaps" sheetId="8" r:id="rId1"/>
    <sheet name="Sovereign credit spreads" sheetId="27" r:id="rId2"/>
    <sheet name="Sovereign credit spreads-inter" sheetId="3" state="hidden" r:id="rId3"/>
    <sheet name="Sovereign credit spreads-calc" sheetId="11" state="hidden" r:id="rId4"/>
    <sheet name="FX" sheetId="5" r:id="rId5"/>
    <sheet name="BidAsk spread" sheetId="6" r:id="rId6"/>
    <sheet name="RMBS" sheetId="7" r:id="rId7"/>
    <sheet name="Corporate credit spreads" sheetId="4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"12/16/2016 19:33:24"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3" l="1"/>
  <c r="D38" i="3"/>
  <c r="E38" i="3"/>
  <c r="E37" i="3"/>
  <c r="D37" i="3"/>
  <c r="F41" i="3"/>
  <c r="F10" i="3"/>
  <c r="F12" i="3"/>
  <c r="F18" i="3"/>
  <c r="F38" i="3"/>
  <c r="G41" i="3"/>
  <c r="G38" i="3"/>
  <c r="G37" i="3"/>
  <c r="F37" i="3"/>
  <c r="F36" i="3"/>
  <c r="E36" i="3"/>
  <c r="D36" i="3"/>
  <c r="G35" i="3"/>
  <c r="F35" i="3"/>
  <c r="E35" i="3"/>
  <c r="D35" i="3"/>
  <c r="G34" i="3"/>
  <c r="F34" i="3"/>
  <c r="E34" i="3"/>
  <c r="D34" i="3"/>
  <c r="G31" i="3"/>
  <c r="E31" i="3"/>
  <c r="D31" i="3"/>
  <c r="G30" i="3"/>
  <c r="F30" i="3"/>
  <c r="E30" i="3"/>
  <c r="D30" i="3"/>
  <c r="G29" i="3"/>
  <c r="F29" i="3"/>
  <c r="G27" i="3"/>
  <c r="E27" i="3"/>
  <c r="G26" i="3"/>
  <c r="F26" i="3"/>
  <c r="E26" i="3"/>
  <c r="D26" i="3"/>
  <c r="G25" i="3"/>
  <c r="F25" i="3"/>
  <c r="E25" i="3"/>
  <c r="D25" i="3"/>
  <c r="G24" i="3"/>
  <c r="F24" i="3"/>
  <c r="E24" i="3"/>
  <c r="D24" i="3"/>
  <c r="F23" i="3"/>
  <c r="G22" i="3"/>
  <c r="G21" i="3"/>
  <c r="F19" i="3"/>
  <c r="E19" i="3"/>
  <c r="D19" i="3"/>
  <c r="G18" i="3"/>
  <c r="F17" i="3"/>
  <c r="E17" i="3"/>
  <c r="D17" i="3"/>
  <c r="G16" i="3"/>
  <c r="E16" i="3"/>
  <c r="D16" i="3"/>
  <c r="G15" i="3"/>
  <c r="F15" i="3"/>
  <c r="E15" i="3"/>
  <c r="D15" i="3"/>
  <c r="G14" i="3"/>
  <c r="F14" i="3"/>
  <c r="E14" i="3"/>
  <c r="D14" i="3"/>
  <c r="G13" i="3"/>
  <c r="G12" i="3"/>
  <c r="E12" i="3"/>
  <c r="D12" i="3"/>
  <c r="G11" i="3"/>
  <c r="F11" i="3"/>
  <c r="G9" i="3"/>
  <c r="G7" i="3"/>
  <c r="F7" i="3"/>
  <c r="E7" i="3"/>
  <c r="D7" i="3"/>
  <c r="G6" i="3"/>
  <c r="F6" i="3"/>
  <c r="D6" i="3"/>
  <c r="D13" i="3" l="1"/>
  <c r="E13" i="3"/>
  <c r="D21" i="3"/>
  <c r="E21" i="3"/>
  <c r="D18" i="3"/>
  <c r="E18" i="3"/>
  <c r="D27" i="3"/>
  <c r="G23" i="3"/>
  <c r="G17" i="3"/>
  <c r="G39" i="3"/>
  <c r="G19" i="3"/>
  <c r="F39" i="3"/>
  <c r="F27" i="3"/>
  <c r="F21" i="3"/>
  <c r="F13" i="3"/>
  <c r="F9" i="3"/>
  <c r="E39" i="3"/>
  <c r="E6" i="3"/>
  <c r="G28" i="3"/>
  <c r="G20" i="3"/>
  <c r="G10" i="3"/>
  <c r="F8" i="3"/>
  <c r="G8" i="3"/>
  <c r="F16" i="3"/>
  <c r="E41" i="3" l="1"/>
  <c r="E29" i="3"/>
  <c r="E23" i="3"/>
  <c r="D23" i="3"/>
  <c r="F20" i="3"/>
  <c r="E11" i="3"/>
  <c r="D11" i="3"/>
  <c r="F31" i="3"/>
  <c r="F28" i="3"/>
  <c r="E8" i="3"/>
  <c r="F32" i="3"/>
  <c r="E28" i="3" l="1"/>
  <c r="G36" i="3"/>
  <c r="E10" i="3"/>
  <c r="D20" i="3"/>
  <c r="E20" i="3"/>
  <c r="F33" i="3"/>
  <c r="F22" i="3"/>
  <c r="D9" i="3"/>
  <c r="E9" i="3"/>
  <c r="D41" i="3"/>
  <c r="D29" i="3"/>
  <c r="E32" i="3"/>
  <c r="F42" i="3" l="1"/>
  <c r="F40" i="3"/>
  <c r="E33" i="3"/>
  <c r="D8" i="3"/>
  <c r="D10" i="3"/>
  <c r="D22" i="3"/>
  <c r="E22" i="3"/>
  <c r="D28" i="3"/>
  <c r="E42" i="3" l="1"/>
  <c r="E40" i="3"/>
  <c r="L43" i="11"/>
  <c r="M43" i="11"/>
  <c r="M41" i="11" s="1"/>
  <c r="J38" i="11"/>
  <c r="L41" i="11" l="1"/>
  <c r="E7" i="11" l="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6" i="11"/>
  <c r="AB27" i="11" l="1"/>
  <c r="AB25" i="11"/>
  <c r="AB17" i="11"/>
  <c r="AB9" i="11"/>
  <c r="AA26" i="11"/>
  <c r="AA10" i="11"/>
  <c r="AB6" i="11"/>
  <c r="AB24" i="11"/>
  <c r="AB16" i="11"/>
  <c r="AB8" i="11"/>
  <c r="AA17" i="11"/>
  <c r="AA9" i="11"/>
  <c r="AB31" i="11"/>
  <c r="AB23" i="11"/>
  <c r="AB15" i="11"/>
  <c r="AB7" i="11"/>
  <c r="AA6" i="11"/>
  <c r="AB30" i="11"/>
  <c r="AB22" i="11"/>
  <c r="AB14" i="11"/>
  <c r="AA25" i="11"/>
  <c r="AB29" i="11"/>
  <c r="AB21" i="11"/>
  <c r="AB13" i="11"/>
  <c r="AB28" i="11"/>
  <c r="AB20" i="11"/>
  <c r="AB12" i="11"/>
  <c r="AB19" i="11"/>
  <c r="AB11" i="11"/>
  <c r="AB26" i="11"/>
  <c r="AB18" i="11"/>
  <c r="AB10" i="11"/>
  <c r="AA18" i="11"/>
  <c r="AA24" i="11"/>
  <c r="AA23" i="11"/>
  <c r="AA28" i="11"/>
  <c r="AA20" i="11"/>
  <c r="AA12" i="11"/>
  <c r="AA27" i="11"/>
  <c r="AA19" i="11"/>
  <c r="AA11" i="11"/>
  <c r="AA16" i="11"/>
  <c r="AA31" i="11"/>
  <c r="AA15" i="11"/>
  <c r="AA30" i="11"/>
  <c r="AA22" i="11"/>
  <c r="AA14" i="11"/>
  <c r="AA8" i="11"/>
  <c r="AA7" i="11"/>
  <c r="AA29" i="11"/>
  <c r="AA21" i="11"/>
  <c r="AA13" i="11"/>
  <c r="J34" i="11" l="1"/>
  <c r="J39" i="11" s="1"/>
  <c r="C31" i="11" l="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J36" i="11" l="1"/>
  <c r="M27" i="11" l="1"/>
  <c r="M8" i="11" l="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B30" i="11"/>
  <c r="B29" i="11"/>
  <c r="B28" i="11"/>
  <c r="B26" i="11"/>
  <c r="B24" i="11"/>
  <c r="B23" i="11"/>
  <c r="B22" i="11"/>
  <c r="B21" i="11"/>
  <c r="B20" i="11"/>
  <c r="B19" i="11"/>
  <c r="B18" i="11"/>
  <c r="B16" i="11"/>
  <c r="B15" i="11"/>
  <c r="B14" i="11"/>
  <c r="B13" i="11"/>
  <c r="B10" i="11"/>
  <c r="B9" i="11"/>
  <c r="B7" i="11"/>
  <c r="B6" i="11"/>
  <c r="D9" i="11" l="1"/>
  <c r="D7" i="11" l="1"/>
  <c r="D8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6" i="11"/>
  <c r="J37" i="11"/>
  <c r="K34" i="11"/>
  <c r="L34" i="11"/>
  <c r="M34" i="11"/>
  <c r="J35" i="11"/>
  <c r="K35" i="11"/>
  <c r="L35" i="11"/>
  <c r="M35" i="11"/>
  <c r="K36" i="11"/>
  <c r="L36" i="11"/>
  <c r="K37" i="11"/>
  <c r="L37" i="11"/>
  <c r="M37" i="11"/>
  <c r="K38" i="11"/>
  <c r="L38" i="11"/>
  <c r="M38" i="11"/>
  <c r="J7" i="11"/>
  <c r="K7" i="11"/>
  <c r="L7" i="11"/>
  <c r="M7" i="11"/>
  <c r="L9" i="11"/>
  <c r="M9" i="11"/>
  <c r="M10" i="11"/>
  <c r="L11" i="11"/>
  <c r="M11" i="11"/>
  <c r="J12" i="11"/>
  <c r="K12" i="11"/>
  <c r="L12" i="11"/>
  <c r="M12" i="11"/>
  <c r="L13" i="11"/>
  <c r="M13" i="11"/>
  <c r="J14" i="11"/>
  <c r="K14" i="11"/>
  <c r="L14" i="11"/>
  <c r="M14" i="11"/>
  <c r="J15" i="11"/>
  <c r="K15" i="11"/>
  <c r="L15" i="11"/>
  <c r="M15" i="11"/>
  <c r="J16" i="11"/>
  <c r="K16" i="11"/>
  <c r="M16" i="11"/>
  <c r="J17" i="11"/>
  <c r="K17" i="11"/>
  <c r="L17" i="11"/>
  <c r="L18" i="11"/>
  <c r="M18" i="11"/>
  <c r="J19" i="11"/>
  <c r="K19" i="11"/>
  <c r="L19" i="11"/>
  <c r="M19" i="11"/>
  <c r="M20" i="11"/>
  <c r="L21" i="11"/>
  <c r="M21" i="11"/>
  <c r="M22" i="11"/>
  <c r="L23" i="11"/>
  <c r="J24" i="11"/>
  <c r="K24" i="11"/>
  <c r="L24" i="11"/>
  <c r="M24" i="11"/>
  <c r="J25" i="11"/>
  <c r="K25" i="11"/>
  <c r="L25" i="11"/>
  <c r="M25" i="11"/>
  <c r="J26" i="11"/>
  <c r="K26" i="11"/>
  <c r="L26" i="11"/>
  <c r="M26" i="11"/>
  <c r="K27" i="11"/>
  <c r="L27" i="11"/>
  <c r="M28" i="11"/>
  <c r="L29" i="11"/>
  <c r="M29" i="11"/>
  <c r="J30" i="11"/>
  <c r="K30" i="11"/>
  <c r="L30" i="11"/>
  <c r="M30" i="11"/>
  <c r="J31" i="11"/>
  <c r="K31" i="11"/>
  <c r="M31" i="11"/>
  <c r="M6" i="11"/>
  <c r="K6" i="11"/>
  <c r="L6" i="11"/>
  <c r="K43" i="11" l="1"/>
  <c r="K39" i="11"/>
  <c r="K9" i="11"/>
  <c r="J9" i="11" s="1"/>
  <c r="K29" i="11"/>
  <c r="J29" i="11" s="1"/>
  <c r="L39" i="11"/>
  <c r="K8" i="11"/>
  <c r="L8" i="11"/>
  <c r="L20" i="11"/>
  <c r="L28" i="11"/>
  <c r="L22" i="11"/>
  <c r="L16" i="11"/>
  <c r="K11" i="11"/>
  <c r="J27" i="11"/>
  <c r="L31" i="11"/>
  <c r="K21" i="11"/>
  <c r="K23" i="11"/>
  <c r="M23" i="11"/>
  <c r="M17" i="11"/>
  <c r="K18" i="11"/>
  <c r="K13" i="11"/>
  <c r="L10" i="11"/>
  <c r="J43" i="11" l="1"/>
  <c r="J41" i="11" s="1"/>
  <c r="K41" i="11"/>
  <c r="X12" i="11"/>
  <c r="K20" i="11"/>
  <c r="J21" i="11"/>
  <c r="K28" i="11"/>
  <c r="M36" i="11"/>
  <c r="M39" i="11" s="1"/>
  <c r="J8" i="11"/>
  <c r="J11" i="11"/>
  <c r="J23" i="11"/>
  <c r="X15" i="11"/>
  <c r="M32" i="11"/>
  <c r="X26" i="11"/>
  <c r="X17" i="11"/>
  <c r="X24" i="11"/>
  <c r="X6" i="11"/>
  <c r="X19" i="11"/>
  <c r="X22" i="11"/>
  <c r="X23" i="11"/>
  <c r="X8" i="11"/>
  <c r="X20" i="11"/>
  <c r="X14" i="11"/>
  <c r="X10" i="11"/>
  <c r="X31" i="11"/>
  <c r="M33" i="11"/>
  <c r="X29" i="11"/>
  <c r="X9" i="11"/>
  <c r="X13" i="11"/>
  <c r="X11" i="11"/>
  <c r="X30" i="11"/>
  <c r="X28" i="11"/>
  <c r="X21" i="11"/>
  <c r="X16" i="11"/>
  <c r="X27" i="11"/>
  <c r="X25" i="11"/>
  <c r="X18" i="11"/>
  <c r="X7" i="11"/>
  <c r="K22" i="11"/>
  <c r="W26" i="11"/>
  <c r="W29" i="11"/>
  <c r="L33" i="11"/>
  <c r="W31" i="11"/>
  <c r="W16" i="11"/>
  <c r="W20" i="11"/>
  <c r="W21" i="11"/>
  <c r="L32" i="11"/>
  <c r="W10" i="11"/>
  <c r="W13" i="11"/>
  <c r="J13" i="11"/>
  <c r="J18" i="11"/>
  <c r="W22" i="11"/>
  <c r="W25" i="11"/>
  <c r="W9" i="11"/>
  <c r="W8" i="11"/>
  <c r="W12" i="11"/>
  <c r="W19" i="11"/>
  <c r="W23" i="11"/>
  <c r="W24" i="11"/>
  <c r="W30" i="11"/>
  <c r="W11" i="11"/>
  <c r="W6" i="11"/>
  <c r="W17" i="11"/>
  <c r="W14" i="11"/>
  <c r="W15" i="11"/>
  <c r="W27" i="11"/>
  <c r="W7" i="11"/>
  <c r="W18" i="11"/>
  <c r="W28" i="11"/>
  <c r="K10" i="11"/>
  <c r="J6" i="11" l="1"/>
  <c r="U6" i="11" s="1"/>
  <c r="U13" i="11"/>
  <c r="M40" i="11"/>
  <c r="L40" i="11"/>
  <c r="V6" i="11"/>
  <c r="J20" i="11"/>
  <c r="J10" i="11"/>
  <c r="J28" i="11"/>
  <c r="V9" i="11"/>
  <c r="V13" i="11"/>
  <c r="K32" i="11"/>
  <c r="V25" i="11"/>
  <c r="V30" i="11"/>
  <c r="V14" i="11"/>
  <c r="J22" i="11"/>
  <c r="V12" i="11"/>
  <c r="V20" i="11"/>
  <c r="V15" i="11"/>
  <c r="K33" i="11"/>
  <c r="V29" i="11"/>
  <c r="V28" i="11"/>
  <c r="V24" i="11"/>
  <c r="V11" i="11"/>
  <c r="V26" i="11"/>
  <c r="V18" i="11"/>
  <c r="V23" i="11"/>
  <c r="V17" i="11"/>
  <c r="V22" i="11"/>
  <c r="V27" i="11"/>
  <c r="V19" i="11"/>
  <c r="V31" i="11"/>
  <c r="V21" i="11"/>
  <c r="V10" i="11"/>
  <c r="V16" i="11"/>
  <c r="V8" i="11"/>
  <c r="V7" i="11"/>
  <c r="K40" i="11" l="1"/>
  <c r="L42" i="11"/>
  <c r="M42" i="11"/>
  <c r="U9" i="11"/>
  <c r="Y9" i="11" s="1"/>
  <c r="U19" i="11"/>
  <c r="Y19" i="11" s="1"/>
  <c r="U22" i="11"/>
  <c r="Y22" i="11" s="1"/>
  <c r="U10" i="11"/>
  <c r="Y10" i="11" s="1"/>
  <c r="U31" i="11"/>
  <c r="Y31" i="11" s="1"/>
  <c r="U20" i="11"/>
  <c r="Y20" i="11" s="1"/>
  <c r="U24" i="11"/>
  <c r="Y24" i="11" s="1"/>
  <c r="U30" i="11"/>
  <c r="Y30" i="11" s="1"/>
  <c r="U29" i="11"/>
  <c r="Z29" i="11" s="1"/>
  <c r="U11" i="11"/>
  <c r="Z11" i="11" s="1"/>
  <c r="U8" i="11"/>
  <c r="Y8" i="11" s="1"/>
  <c r="U16" i="11"/>
  <c r="Y16" i="11" s="1"/>
  <c r="U28" i="11"/>
  <c r="Z28" i="11" s="1"/>
  <c r="U12" i="11"/>
  <c r="Z12" i="11" s="1"/>
  <c r="Y6" i="11"/>
  <c r="U7" i="11"/>
  <c r="Z7" i="11" s="1"/>
  <c r="U14" i="11"/>
  <c r="Z14" i="11" s="1"/>
  <c r="J33" i="11"/>
  <c r="U18" i="11"/>
  <c r="Z18" i="11" s="1"/>
  <c r="U21" i="11"/>
  <c r="Y21" i="11" s="1"/>
  <c r="Y13" i="11"/>
  <c r="J32" i="11"/>
  <c r="U25" i="11"/>
  <c r="U15" i="11"/>
  <c r="U17" i="11"/>
  <c r="U23" i="11"/>
  <c r="U26" i="11"/>
  <c r="Z26" i="11" s="1"/>
  <c r="U27" i="11"/>
  <c r="K42" i="11" l="1"/>
  <c r="J40" i="11"/>
  <c r="Z9" i="11"/>
  <c r="Z19" i="11"/>
  <c r="Z22" i="11"/>
  <c r="Z10" i="11"/>
  <c r="Z31" i="11"/>
  <c r="Z20" i="11"/>
  <c r="Z16" i="11"/>
  <c r="Z8" i="11"/>
  <c r="Y11" i="11"/>
  <c r="Y12" i="11"/>
  <c r="Z24" i="11"/>
  <c r="Z30" i="11"/>
  <c r="Y29" i="11"/>
  <c r="Y18" i="11"/>
  <c r="Y7" i="11"/>
  <c r="Z6" i="11"/>
  <c r="Y14" i="11"/>
  <c r="Z21" i="11"/>
  <c r="Y28" i="11"/>
  <c r="Z13" i="11"/>
  <c r="Y26" i="11"/>
  <c r="Y27" i="11"/>
  <c r="Z27" i="11"/>
  <c r="Y17" i="11"/>
  <c r="Z17" i="11"/>
  <c r="Y23" i="11"/>
  <c r="Z23" i="11"/>
  <c r="Y25" i="11"/>
  <c r="Z25" i="11"/>
  <c r="Y15" i="11"/>
  <c r="Z15" i="11"/>
  <c r="J42" i="11" l="1"/>
  <c r="D32" i="3" l="1"/>
  <c r="D33" i="3" l="1"/>
  <c r="G32" i="3"/>
  <c r="D42" i="3" l="1"/>
  <c r="D40" i="3"/>
  <c r="G33" i="3"/>
  <c r="G42" i="3" l="1"/>
  <c r="G40" i="3"/>
</calcChain>
</file>

<file path=xl/sharedStrings.xml><?xml version="1.0" encoding="utf-8"?>
<sst xmlns="http://schemas.openxmlformats.org/spreadsheetml/2006/main" count="815" uniqueCount="268">
  <si>
    <t>Geographic Area</t>
  </si>
  <si>
    <t>Country</t>
  </si>
  <si>
    <t>Description</t>
  </si>
  <si>
    <t>1M</t>
  </si>
  <si>
    <t>3M</t>
  </si>
  <si>
    <t>6M</t>
  </si>
  <si>
    <t>1Y</t>
  </si>
  <si>
    <t>2Y</t>
  </si>
  <si>
    <t>EU</t>
  </si>
  <si>
    <t>Euro area</t>
  </si>
  <si>
    <t>Interest rate swap on the EUR (euro)</t>
  </si>
  <si>
    <t>Bulgaria</t>
  </si>
  <si>
    <t>Interest rate swap on the BGN  (Bulgarian lev)</t>
  </si>
  <si>
    <t>Croatia</t>
  </si>
  <si>
    <t>Czech Republic</t>
  </si>
  <si>
    <t>Interest rate swap on the CZK (Czech koruna)</t>
  </si>
  <si>
    <t>Denmark</t>
  </si>
  <si>
    <t>Interest rate swap on the DKK (Danish krone)</t>
  </si>
  <si>
    <t>Hungary</t>
  </si>
  <si>
    <t>Interest rate swap on the HUF (Hungarian forint)</t>
  </si>
  <si>
    <t>Poland</t>
  </si>
  <si>
    <t>Interest rate swap on the PLN (Polish zloty)</t>
  </si>
  <si>
    <t>Romania</t>
  </si>
  <si>
    <t>Interest rate swap on the RON (Romanian leu)</t>
  </si>
  <si>
    <t>Sweden</t>
  </si>
  <si>
    <t>Interest rate swap on the SEK (Swedish krona)</t>
  </si>
  <si>
    <t>Rest of Europe</t>
  </si>
  <si>
    <t>United Kingdom</t>
  </si>
  <si>
    <t>Interest rate swap on the GBP (British pound)</t>
  </si>
  <si>
    <t>Norway</t>
  </si>
  <si>
    <t>Interest rate swap on the NOK (Norwegian krone)</t>
  </si>
  <si>
    <t>Russia</t>
  </si>
  <si>
    <t>Interest rate swap on the RUB (Russian ruble)</t>
  </si>
  <si>
    <t>Switzerland</t>
  </si>
  <si>
    <t>Interest rate swap on the CHF (Swiss franc)</t>
  </si>
  <si>
    <t>Interest rate swap on the TRY (Turkish lira)</t>
  </si>
  <si>
    <t>North America</t>
  </si>
  <si>
    <t>Canada</t>
  </si>
  <si>
    <t>Interest rate swap on the CAD (Canadian dollar)</t>
  </si>
  <si>
    <t>United States</t>
  </si>
  <si>
    <t>Interest rate swap on the USD (US dollar)</t>
  </si>
  <si>
    <t>Australia and Pacific</t>
  </si>
  <si>
    <t>Australia</t>
  </si>
  <si>
    <t>Interest rate swap on the AUD (Australian dollar)</t>
  </si>
  <si>
    <t>New Zealand</t>
  </si>
  <si>
    <t>Interest rate swap on the NZD (New Zealand dollar)</t>
  </si>
  <si>
    <t>South and Central America</t>
  </si>
  <si>
    <t>Chile</t>
  </si>
  <si>
    <t>Interest rate swap on the CLP (Chilean peso)</t>
  </si>
  <si>
    <t>Colombia</t>
  </si>
  <si>
    <t>Interest rate swap on the COP (Colombian peso)</t>
  </si>
  <si>
    <t>Mexico</t>
  </si>
  <si>
    <t>Interest rate swap on the MXN (Mexican peso)</t>
  </si>
  <si>
    <t>Asia</t>
  </si>
  <si>
    <t>China</t>
  </si>
  <si>
    <t>Interest rate swap on the CNY (Chinese yuan)</t>
  </si>
  <si>
    <t>Hong Kong</t>
  </si>
  <si>
    <t>Interest rate swap on the HKD (Hong Kong dollar)</t>
  </si>
  <si>
    <t>India</t>
  </si>
  <si>
    <t>Interest rate swap on the INR (Indian rupee)</t>
  </si>
  <si>
    <t>Japan</t>
  </si>
  <si>
    <t>Interest rate swap on the JPY (Japanese yen)</t>
  </si>
  <si>
    <t>Korea</t>
  </si>
  <si>
    <t>Interest rate swap on the KRW (South Korean won)</t>
  </si>
  <si>
    <t>Malaysia</t>
  </si>
  <si>
    <t>Interest rate swap on the MYR (Malaysian ringgit)</t>
  </si>
  <si>
    <t>Singapore</t>
  </si>
  <si>
    <t>Interest rate swap on the SGD (Singapore dollar)</t>
  </si>
  <si>
    <t>Thailand</t>
  </si>
  <si>
    <t>Interest rate swap on the THB (Thai baht)</t>
  </si>
  <si>
    <t>Africa</t>
  </si>
  <si>
    <t>South Africa</t>
  </si>
  <si>
    <t>Interest rate swap on the ZAR (South African rand)</t>
  </si>
  <si>
    <t>All countries</t>
  </si>
  <si>
    <t>Austria</t>
  </si>
  <si>
    <t>Belgium</t>
  </si>
  <si>
    <t>Cyprus</t>
  </si>
  <si>
    <t>Finland</t>
  </si>
  <si>
    <t>France</t>
  </si>
  <si>
    <t>Germany</t>
  </si>
  <si>
    <t>Greece</t>
  </si>
  <si>
    <t>Ireland</t>
  </si>
  <si>
    <t>Italy</t>
  </si>
  <si>
    <t>Latvia</t>
  </si>
  <si>
    <t>Lithuania</t>
  </si>
  <si>
    <t>Luxembourg</t>
  </si>
  <si>
    <t>Malta</t>
  </si>
  <si>
    <t>Netherlands</t>
  </si>
  <si>
    <t>Portugal</t>
  </si>
  <si>
    <t>Slovakia</t>
  </si>
  <si>
    <t>Slovenia</t>
  </si>
  <si>
    <t>Spain</t>
  </si>
  <si>
    <t>EA (weighted averages)</t>
  </si>
  <si>
    <t>EU (weighted averages)</t>
  </si>
  <si>
    <t>Advanced economies</t>
  </si>
  <si>
    <t>Advanced economies non EU and non US</t>
  </si>
  <si>
    <t>Advanced economies (weighted average)</t>
  </si>
  <si>
    <t>Emerging markets</t>
  </si>
  <si>
    <t>World</t>
  </si>
  <si>
    <t>Non financial</t>
  </si>
  <si>
    <t>Financial covered</t>
  </si>
  <si>
    <t>Financial</t>
  </si>
  <si>
    <t>All</t>
  </si>
  <si>
    <t>AAA</t>
  </si>
  <si>
    <t>AA</t>
  </si>
  <si>
    <t>A</t>
  </si>
  <si>
    <t>BBB</t>
  </si>
  <si>
    <t>BB</t>
  </si>
  <si>
    <t>B</t>
  </si>
  <si>
    <t>&lt;=CCC</t>
  </si>
  <si>
    <t>Investment grade</t>
  </si>
  <si>
    <t>High yield</t>
  </si>
  <si>
    <t>Index</t>
  </si>
  <si>
    <t xml:space="preserve">EU </t>
  </si>
  <si>
    <t>Itraxx Overall 5y</t>
  </si>
  <si>
    <t>Itraxx Crossover 5y</t>
  </si>
  <si>
    <t>US</t>
  </si>
  <si>
    <t>Exchange rate name</t>
  </si>
  <si>
    <t>Shock</t>
  </si>
  <si>
    <t>USDBGN</t>
  </si>
  <si>
    <t>EURCZK represents  1 EUR per x CZK (Czech  koruna)</t>
  </si>
  <si>
    <t>EURCZK</t>
  </si>
  <si>
    <t xml:space="preserve">EURGBP represents  1 EUR per x GBP (British pound) </t>
  </si>
  <si>
    <t>EURGBP</t>
  </si>
  <si>
    <t>EURHUF represents  1 EUR per x HUF (Hungarian forints)</t>
  </si>
  <si>
    <t>EURHUF</t>
  </si>
  <si>
    <t>USDNOK</t>
  </si>
  <si>
    <t>EURPLN represents  1 EUR per x PLN (Polish zloty)</t>
  </si>
  <si>
    <t>EURPLN</t>
  </si>
  <si>
    <t>EURRON represents  1 EUR per x RON (Romanian leu )</t>
  </si>
  <si>
    <t>EURRON</t>
  </si>
  <si>
    <t>EURRSD represents  1 EUR per x RSD (Serbian dinar )</t>
  </si>
  <si>
    <t>EURRSD</t>
  </si>
  <si>
    <t>EURCHF represents  1 EUR per x CHF (Swiss franc)</t>
  </si>
  <si>
    <t>EURCHF</t>
  </si>
  <si>
    <t>EURRUB represents  1 EUR per x RUB (Russian ruble)</t>
  </si>
  <si>
    <t>EURRUB</t>
  </si>
  <si>
    <t>EURTRY represents  1 EUR per x TRY (Turkish lira)</t>
  </si>
  <si>
    <t>EURTRY</t>
  </si>
  <si>
    <t>EURUSD represents  1 EUR per x USD (US dollar)</t>
  </si>
  <si>
    <t>EURUSD</t>
  </si>
  <si>
    <t>DE</t>
  </si>
  <si>
    <t>ES</t>
  </si>
  <si>
    <t>FR</t>
  </si>
  <si>
    <t>IT</t>
  </si>
  <si>
    <t>NL</t>
  </si>
  <si>
    <t>Other</t>
  </si>
  <si>
    <t>Geographic  Area</t>
  </si>
  <si>
    <t>USDSEK</t>
  </si>
  <si>
    <t>USDCAD represents  1 USD per x CAD (Canadian dollar)</t>
  </si>
  <si>
    <t>USDCAD</t>
  </si>
  <si>
    <t>AUDUSD represents  1 AUD per x USD (Australian dollar)</t>
  </si>
  <si>
    <t>AUDUSD</t>
  </si>
  <si>
    <t>NZDUSD represents  1 NZD per x USD  (New Zealand dollar)</t>
  </si>
  <si>
    <t>NZDUSD</t>
  </si>
  <si>
    <t>USDARS represents  1 USD per x ARS (Argentine peso)</t>
  </si>
  <si>
    <t>USDARS</t>
  </si>
  <si>
    <t>USDBRL represents  1 USD per x BRL (Brazilian real)</t>
  </si>
  <si>
    <t>USDBRL</t>
  </si>
  <si>
    <t>USDMXN represents  1 USD per x MXN (Mexican peso)</t>
  </si>
  <si>
    <t>USDMXN</t>
  </si>
  <si>
    <t>USDCNY represents  1 USD per x CNY (Chinese yuan renminbi)</t>
  </si>
  <si>
    <t>USDCNY</t>
  </si>
  <si>
    <t>USDHKD represents  1 USD per x HKD (Hong Kong dollar)</t>
  </si>
  <si>
    <t>USDHKD</t>
  </si>
  <si>
    <t>USDINR represents  1 USD per x INR (Indian rupee)</t>
  </si>
  <si>
    <t>USDINR</t>
  </si>
  <si>
    <t>USDJPY represents  1 USD per x JPY (Japanese yen)</t>
  </si>
  <si>
    <t>USDJPY</t>
  </si>
  <si>
    <t>USDKRW represents  1 USD per x KRW (South korean won)</t>
  </si>
  <si>
    <t>USDKRW</t>
  </si>
  <si>
    <t>USDMYR represents  1 USD per x MYR (Malaysian ringgit)</t>
  </si>
  <si>
    <t>USDMYR</t>
  </si>
  <si>
    <t>USDSGD represents  1 USD per x SGD (Singapore dollar)</t>
  </si>
  <si>
    <t xml:space="preserve">USDSGD </t>
  </si>
  <si>
    <t>USDTHB represents  1 USD per x THB (Thai baht)</t>
  </si>
  <si>
    <t>USDTHB</t>
  </si>
  <si>
    <t>USDTWD represents  1 USD per x TWD (New Taiwan dollar)</t>
  </si>
  <si>
    <t>USDTWD</t>
  </si>
  <si>
    <t>USDZAR represents  1 USD per x ZAR (South African rand)</t>
  </si>
  <si>
    <t>USDZAR</t>
  </si>
  <si>
    <t>Itraxx High vol 5y</t>
  </si>
  <si>
    <t>Itraxx Non financial 5y</t>
  </si>
  <si>
    <t>Itraxx SubFinancial 5y</t>
  </si>
  <si>
    <t>Shocks to bid-ask prices of government bonds                                                        Absolute changes (euro)</t>
  </si>
  <si>
    <t>Shocks to bid-ask prices of corporate bonds                                                        Absolute changes (euro)</t>
  </si>
  <si>
    <t>Investment grade CDSI</t>
  </si>
  <si>
    <t>Shocks to interest rates
Absolute changes (basis points)</t>
  </si>
  <si>
    <t>Shocks to government bond spreads
Absolute changes (basis points)</t>
  </si>
  <si>
    <t>Shocks to CDS indices
Absolute changes (basis points)</t>
  </si>
  <si>
    <t xml:space="preserve">Shocks to FX  (appreciation of the EUR against the USD)
Relative changes (%)                                                                                                                                                                                    </t>
  </si>
  <si>
    <t>FX shocks (depreciation of the EUR against the USD)
Relative changes (%)</t>
  </si>
  <si>
    <t>Other Advanced Economies</t>
  </si>
  <si>
    <t>Emerging Markets</t>
  </si>
  <si>
    <t>USDNOK represents  1 EUR per x NOK (Norwegian krone)</t>
  </si>
  <si>
    <t>USDSEK represents  1 EUR per x SEK (Swedish krona)</t>
  </si>
  <si>
    <t>USDBGN represents  1 EUR per x BGN (Bulgarian lev)</t>
  </si>
  <si>
    <t>Shocks to RMBS spreads                                                                               Absolute changes (bps)</t>
  </si>
  <si>
    <t>Default value for countries not included in the table</t>
  </si>
  <si>
    <t>Quantiles</t>
  </si>
  <si>
    <t>Colour legend</t>
  </si>
  <si>
    <t>Average</t>
  </si>
  <si>
    <t>AT</t>
  </si>
  <si>
    <t>BE</t>
  </si>
  <si>
    <t>BG</t>
  </si>
  <si>
    <t>HR</t>
  </si>
  <si>
    <t>CY</t>
  </si>
  <si>
    <t>CZ</t>
  </si>
  <si>
    <t>DK</t>
  </si>
  <si>
    <t>FI</t>
  </si>
  <si>
    <t>GR</t>
  </si>
  <si>
    <t>HU</t>
  </si>
  <si>
    <t>IE</t>
  </si>
  <si>
    <t>LV</t>
  </si>
  <si>
    <t>LT</t>
  </si>
  <si>
    <t>LU</t>
  </si>
  <si>
    <t>MT</t>
  </si>
  <si>
    <t>PL</t>
  </si>
  <si>
    <t>PT</t>
  </si>
  <si>
    <t>RO</t>
  </si>
  <si>
    <t>SK</t>
  </si>
  <si>
    <t>SI</t>
  </si>
  <si>
    <t>SE</t>
  </si>
  <si>
    <t>GB</t>
  </si>
  <si>
    <t>CH</t>
  </si>
  <si>
    <t>NO</t>
  </si>
  <si>
    <t>JP</t>
  </si>
  <si>
    <t>Country code</t>
  </si>
  <si>
    <t>Risk bucket</t>
  </si>
  <si>
    <t>M</t>
  </si>
  <si>
    <t>L</t>
  </si>
  <si>
    <t>Equal to other</t>
  </si>
  <si>
    <t>Notes</t>
  </si>
  <si>
    <t>EU GDP weight</t>
  </si>
  <si>
    <t>EA GDP weight</t>
  </si>
  <si>
    <t>Rank</t>
  </si>
  <si>
    <t>Türkiye</t>
  </si>
  <si>
    <t>Equal?</t>
  </si>
  <si>
    <r>
      <rPr>
        <b/>
        <sz val="11"/>
        <color rgb="FFFF0000"/>
        <rFont val="Calibri"/>
        <family val="2"/>
        <scheme val="minor"/>
      </rPr>
      <t>2024</t>
    </r>
    <r>
      <rPr>
        <b/>
        <sz val="11"/>
        <color theme="0"/>
        <rFont val="Calibri"/>
        <family val="2"/>
        <scheme val="minor"/>
      </rPr>
      <t xml:space="preserve">
Absolute changes (basis points)</t>
    </r>
  </si>
  <si>
    <t>High yield CDSI</t>
  </si>
  <si>
    <t>Shocks to general corporate credit spreads
Absolute changes (basis points)</t>
  </si>
  <si>
    <t>Old score</t>
  </si>
  <si>
    <t>New score 3</t>
  </si>
  <si>
    <t>1) Advanced economies non EU and non US shock is the average of the following currencies shocks: GBP, NOK, CHF, JPY</t>
  </si>
  <si>
    <t>2) Advanced economies (weighted average) shock is the average of the following currencies shocks: GBP, NOK, CHF, JPY, USD, EUR</t>
  </si>
  <si>
    <t>4) World is the average of advanced economies (weighted average) and emerging markets</t>
  </si>
  <si>
    <t>3) Emerging markets shock is the average of the following currencies shocks: RU, MX, TR</t>
  </si>
  <si>
    <t>MX</t>
  </si>
  <si>
    <t>Applied difference/ proportion</t>
  </si>
  <si>
    <t>Expected new score total_3</t>
  </si>
  <si>
    <t>Expected new score total_2</t>
  </si>
  <si>
    <t>FI: 59.1407</t>
  </si>
  <si>
    <t xml:space="preserve">    ES: 87.5469</t>
  </si>
  <si>
    <t xml:space="preserve">    IT: 110.8562</t>
  </si>
  <si>
    <t xml:space="preserve">    DE: 45.9833</t>
  </si>
  <si>
    <t xml:space="preserve">    FR: 80.5385</t>
  </si>
  <si>
    <t xml:space="preserve">    NL: 42.8377</t>
  </si>
  <si>
    <t xml:space="preserve">    PT: 83.3523</t>
  </si>
  <si>
    <t xml:space="preserve">    BE: 76.1127</t>
  </si>
  <si>
    <t xml:space="preserve">    AT: 60.5146</t>
  </si>
  <si>
    <t xml:space="preserve">    CY: 74.1986</t>
  </si>
  <si>
    <t>Model based calibration (Valerio)</t>
  </si>
  <si>
    <t>EA</t>
  </si>
  <si>
    <t>EM</t>
  </si>
  <si>
    <t>WO</t>
  </si>
  <si>
    <t>AD</t>
  </si>
  <si>
    <t>AD2</t>
  </si>
  <si>
    <t>``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</si>
</sst>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4" xfId="0" applyFont="1" applyBorder="1"/>
    <xf numFmtId="0" fontId="4" fillId="0" borderId="5" xfId="0" applyFont="1" applyBorder="1"/>
    <xf numFmtId="0" fontId="0" fillId="0" borderId="8" xfId="0" applyBorder="1"/>
    <xf numFmtId="0" fontId="3" fillId="0" borderId="9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Border="1"/>
    <xf numFmtId="0" fontId="3" fillId="0" borderId="13" xfId="0" applyFont="1" applyBorder="1"/>
    <xf numFmtId="0" fontId="4" fillId="0" borderId="14" xfId="0" applyFont="1" applyBorder="1"/>
    <xf numFmtId="0" fontId="0" fillId="0" borderId="16" xfId="0" applyBorder="1"/>
    <xf numFmtId="0" fontId="3" fillId="0" borderId="17" xfId="0" applyFont="1" applyBorder="1"/>
    <xf numFmtId="0" fontId="0" fillId="3" borderId="0" xfId="0" applyFill="1"/>
    <xf numFmtId="0" fontId="1" fillId="2" borderId="2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5" xfId="0" applyFont="1" applyBorder="1"/>
    <xf numFmtId="0" fontId="3" fillId="0" borderId="14" xfId="0" applyFont="1" applyBorder="1"/>
    <xf numFmtId="0" fontId="3" fillId="0" borderId="13" xfId="0" applyFont="1" applyBorder="1" applyAlignment="1">
      <alignment vertical="center"/>
    </xf>
    <xf numFmtId="0" fontId="3" fillId="0" borderId="7" xfId="0" applyFont="1" applyBorder="1"/>
    <xf numFmtId="0" fontId="3" fillId="0" borderId="21" xfId="0" applyFont="1" applyBorder="1"/>
    <xf numFmtId="0" fontId="3" fillId="0" borderId="20" xfId="0" applyFont="1" applyBorder="1" applyAlignment="1">
      <alignment vertical="center"/>
    </xf>
    <xf numFmtId="0" fontId="3" fillId="0" borderId="20" xfId="0" applyFont="1" applyBorder="1"/>
    <xf numFmtId="0" fontId="6" fillId="2" borderId="22" xfId="0" applyFont="1" applyFill="1" applyBorder="1" applyAlignment="1">
      <alignment vertical="center" wrapText="1"/>
    </xf>
    <xf numFmtId="14" fontId="0" fillId="3" borderId="0" xfId="0" applyNumberFormat="1" applyFill="1"/>
    <xf numFmtId="0" fontId="6" fillId="2" borderId="25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0" xfId="0" applyFont="1"/>
    <xf numFmtId="0" fontId="9" fillId="0" borderId="15" xfId="0" applyFont="1" applyBorder="1"/>
    <xf numFmtId="0" fontId="9" fillId="0" borderId="19" xfId="0" applyFont="1" applyBorder="1"/>
    <xf numFmtId="0" fontId="10" fillId="3" borderId="0" xfId="0" applyFont="1" applyFill="1"/>
    <xf numFmtId="0" fontId="1" fillId="2" borderId="1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4" fillId="0" borderId="3" xfId="0" applyFont="1" applyBorder="1"/>
    <xf numFmtId="0" fontId="2" fillId="0" borderId="5" xfId="0" applyFont="1" applyBorder="1"/>
    <xf numFmtId="1" fontId="5" fillId="0" borderId="10" xfId="0" applyNumberFormat="1" applyFont="1" applyBorder="1" applyAlignment="1">
      <alignment horizontal="center"/>
    </xf>
    <xf numFmtId="0" fontId="1" fillId="2" borderId="28" xfId="0" applyFont="1" applyFill="1" applyBorder="1"/>
    <xf numFmtId="0" fontId="1" fillId="2" borderId="26" xfId="0" applyFont="1" applyFill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1" fontId="7" fillId="0" borderId="27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1" fontId="9" fillId="0" borderId="29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0" fillId="0" borderId="0" xfId="0" applyNumberFormat="1"/>
    <xf numFmtId="0" fontId="11" fillId="2" borderId="8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4" fillId="0" borderId="41" xfId="0" applyFont="1" applyBorder="1"/>
    <xf numFmtId="1" fontId="7" fillId="0" borderId="21" xfId="0" applyNumberFormat="1" applyFont="1" applyBorder="1" applyAlignment="1">
      <alignment horizontal="center"/>
    </xf>
    <xf numFmtId="1" fontId="7" fillId="0" borderId="26" xfId="0" applyNumberFormat="1" applyFont="1" applyBorder="1" applyAlignment="1">
      <alignment horizontal="center"/>
    </xf>
    <xf numFmtId="1" fontId="7" fillId="0" borderId="40" xfId="0" applyNumberFormat="1" applyFont="1" applyBorder="1" applyAlignment="1">
      <alignment horizontal="center"/>
    </xf>
    <xf numFmtId="0" fontId="1" fillId="2" borderId="44" xfId="0" applyFont="1" applyFill="1" applyBorder="1"/>
    <xf numFmtId="0" fontId="1" fillId="2" borderId="45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25" xfId="0" applyFont="1" applyFill="1" applyBorder="1"/>
    <xf numFmtId="2" fontId="0" fillId="0" borderId="0" xfId="0" applyNumberFormat="1" applyBorder="1" applyAlignment="1">
      <alignment horizontal="center"/>
    </xf>
    <xf numFmtId="0" fontId="2" fillId="0" borderId="14" xfId="0" applyFont="1" applyBorder="1"/>
    <xf numFmtId="0" fontId="4" fillId="0" borderId="8" xfId="0" applyFont="1" applyBorder="1"/>
    <xf numFmtId="0" fontId="4" fillId="0" borderId="12" xfId="0" applyFont="1" applyBorder="1"/>
    <xf numFmtId="0" fontId="3" fillId="0" borderId="10" xfId="0" applyFont="1" applyBorder="1"/>
    <xf numFmtId="0" fontId="4" fillId="0" borderId="43" xfId="0" applyFont="1" applyBorder="1"/>
    <xf numFmtId="0" fontId="3" fillId="0" borderId="41" xfId="0" applyFont="1" applyBorder="1"/>
    <xf numFmtId="0" fontId="4" fillId="0" borderId="1" xfId="0" applyFont="1" applyBorder="1"/>
    <xf numFmtId="1" fontId="4" fillId="0" borderId="27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Border="1" applyAlignment="1">
      <alignment vertical="center"/>
    </xf>
    <xf numFmtId="1" fontId="5" fillId="0" borderId="33" xfId="0" applyNumberFormat="1" applyFont="1" applyBorder="1" applyAlignment="1">
      <alignment horizontal="center"/>
    </xf>
    <xf numFmtId="0" fontId="3" fillId="0" borderId="12" xfId="0" applyFont="1" applyBorder="1"/>
    <xf numFmtId="1" fontId="5" fillId="0" borderId="26" xfId="0" applyNumberFormat="1" applyFont="1" applyBorder="1" applyAlignment="1">
      <alignment horizontal="center"/>
    </xf>
    <xf numFmtId="1" fontId="4" fillId="0" borderId="33" xfId="0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/>
    </xf>
    <xf numFmtId="1" fontId="3" fillId="0" borderId="38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6" xfId="0" applyFont="1" applyBorder="1"/>
    <xf numFmtId="0" fontId="3" fillId="0" borderId="31" xfId="0" applyFont="1" applyBorder="1"/>
    <xf numFmtId="1" fontId="3" fillId="0" borderId="31" xfId="0" applyNumberFormat="1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1" fontId="4" fillId="0" borderId="34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1" fillId="2" borderId="43" xfId="0" applyFont="1" applyFill="1" applyBorder="1"/>
    <xf numFmtId="0" fontId="11" fillId="2" borderId="12" xfId="0" applyFont="1" applyFill="1" applyBorder="1" applyAlignment="1">
      <alignment horizontal="left" vertical="center"/>
    </xf>
    <xf numFmtId="0" fontId="11" fillId="2" borderId="4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3" fillId="0" borderId="46" xfId="0" applyFont="1" applyBorder="1"/>
    <xf numFmtId="0" fontId="4" fillId="0" borderId="2" xfId="0" applyFont="1" applyBorder="1"/>
    <xf numFmtId="0" fontId="0" fillId="0" borderId="1" xfId="0" applyBorder="1"/>
    <xf numFmtId="0" fontId="4" fillId="0" borderId="12" xfId="0" applyFont="1" applyFill="1" applyBorder="1"/>
    <xf numFmtId="0" fontId="4" fillId="0" borderId="14" xfId="0" applyFont="1" applyFill="1" applyBorder="1"/>
    <xf numFmtId="0" fontId="3" fillId="0" borderId="14" xfId="0" applyFont="1" applyFill="1" applyBorder="1"/>
    <xf numFmtId="0" fontId="3" fillId="0" borderId="6" xfId="0" applyFont="1" applyBorder="1"/>
    <xf numFmtId="1" fontId="7" fillId="0" borderId="10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13" fillId="3" borderId="11" xfId="0" applyNumberFormat="1" applyFont="1" applyFill="1" applyBorder="1" applyAlignment="1">
      <alignment horizontal="center"/>
    </xf>
    <xf numFmtId="1" fontId="13" fillId="3" borderId="13" xfId="0" applyNumberFormat="1" applyFont="1" applyFill="1" applyBorder="1" applyAlignment="1">
      <alignment horizontal="center"/>
    </xf>
    <xf numFmtId="1" fontId="13" fillId="3" borderId="15" xfId="0" applyNumberFormat="1" applyFont="1" applyFill="1" applyBorder="1" applyAlignment="1">
      <alignment horizontal="center"/>
    </xf>
    <xf numFmtId="1" fontId="13" fillId="3" borderId="17" xfId="0" applyNumberFormat="1" applyFont="1" applyFill="1" applyBorder="1" applyAlignment="1">
      <alignment horizontal="center"/>
    </xf>
    <xf numFmtId="1" fontId="13" fillId="3" borderId="19" xfId="0" applyNumberFormat="1" applyFont="1" applyFill="1" applyBorder="1" applyAlignment="1">
      <alignment horizontal="center"/>
    </xf>
    <xf numFmtId="1" fontId="13" fillId="3" borderId="10" xfId="0" applyNumberFormat="1" applyFont="1" applyFill="1" applyBorder="1" applyAlignment="1">
      <alignment horizontal="center"/>
    </xf>
    <xf numFmtId="1" fontId="13" fillId="3" borderId="5" xfId="0" applyNumberFormat="1" applyFont="1" applyFill="1" applyBorder="1" applyAlignment="1">
      <alignment horizontal="center"/>
    </xf>
    <xf numFmtId="1" fontId="13" fillId="3" borderId="14" xfId="0" applyNumberFormat="1" applyFont="1" applyFill="1" applyBorder="1" applyAlignment="1">
      <alignment horizontal="center"/>
    </xf>
    <xf numFmtId="1" fontId="13" fillId="3" borderId="33" xfId="0" applyNumberFormat="1" applyFont="1" applyFill="1" applyBorder="1" applyAlignment="1">
      <alignment horizontal="center"/>
    </xf>
    <xf numFmtId="1" fontId="13" fillId="3" borderId="0" xfId="0" applyNumberFormat="1" applyFont="1" applyFill="1" applyBorder="1" applyAlignment="1">
      <alignment horizontal="center"/>
    </xf>
    <xf numFmtId="1" fontId="13" fillId="3" borderId="34" xfId="0" applyNumberFormat="1" applyFont="1" applyFill="1" applyBorder="1" applyAlignment="1">
      <alignment horizontal="center"/>
    </xf>
    <xf numFmtId="1" fontId="13" fillId="3" borderId="29" xfId="0" applyNumberFormat="1" applyFont="1" applyFill="1" applyBorder="1" applyAlignment="1">
      <alignment horizontal="center"/>
    </xf>
    <xf numFmtId="1" fontId="13" fillId="3" borderId="18" xfId="0" applyNumberFormat="1" applyFont="1" applyFill="1" applyBorder="1" applyAlignment="1">
      <alignment horizontal="center"/>
    </xf>
    <xf numFmtId="1" fontId="13" fillId="3" borderId="32" xfId="0" applyNumberFormat="1" applyFont="1" applyFill="1" applyBorder="1" applyAlignment="1">
      <alignment horizontal="center"/>
    </xf>
    <xf numFmtId="0" fontId="1" fillId="2" borderId="47" xfId="0" applyFont="1" applyFill="1" applyBorder="1"/>
    <xf numFmtId="0" fontId="1" fillId="2" borderId="30" xfId="0" applyFont="1" applyFill="1" applyBorder="1"/>
    <xf numFmtId="2" fontId="0" fillId="0" borderId="1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1" fontId="4" fillId="4" borderId="5" xfId="0" applyNumberFormat="1" applyFont="1" applyFill="1" applyBorder="1" applyAlignment="1">
      <alignment horizontal="center"/>
    </xf>
    <xf numFmtId="1" fontId="4" fillId="4" borderId="34" xfId="0" applyNumberFormat="1" applyFont="1" applyFill="1" applyBorder="1" applyAlignment="1">
      <alignment horizontal="center"/>
    </xf>
    <xf numFmtId="0" fontId="1" fillId="2" borderId="49" xfId="0" applyFont="1" applyFill="1" applyBorder="1" applyAlignment="1">
      <alignment horizontal="left"/>
    </xf>
    <xf numFmtId="0" fontId="4" fillId="0" borderId="50" xfId="0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53" xfId="0" applyFont="1" applyBorder="1"/>
    <xf numFmtId="0" fontId="1" fillId="2" borderId="54" xfId="0" applyFont="1" applyFill="1" applyBorder="1" applyAlignment="1">
      <alignment horizontal="left"/>
    </xf>
    <xf numFmtId="1" fontId="5" fillId="0" borderId="47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1" fontId="5" fillId="0" borderId="29" xfId="0" applyNumberFormat="1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/>
    <xf numFmtId="0" fontId="3" fillId="0" borderId="15" xfId="0" applyFont="1" applyBorder="1"/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0" fontId="3" fillId="0" borderId="45" xfId="0" applyFont="1" applyBorder="1"/>
    <xf numFmtId="0" fontId="0" fillId="5" borderId="0" xfId="0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1" fontId="4" fillId="0" borderId="41" xfId="0" applyNumberFormat="1" applyFont="1" applyBorder="1" applyAlignment="1">
      <alignment horizontal="center" vertical="center"/>
    </xf>
    <xf numFmtId="0" fontId="0" fillId="6" borderId="0" xfId="0" applyFill="1" applyAlignment="1">
      <alignment horizontal="center"/>
    </xf>
    <xf numFmtId="165" fontId="4" fillId="0" borderId="7" xfId="0" applyNumberFormat="1" applyFont="1" applyBorder="1"/>
    <xf numFmtId="0" fontId="4" fillId="0" borderId="7" xfId="0" applyFont="1" applyBorder="1"/>
    <xf numFmtId="0" fontId="4" fillId="0" borderId="21" xfId="0" applyFont="1" applyBorder="1"/>
    <xf numFmtId="0" fontId="4" fillId="0" borderId="6" xfId="0" applyFont="1" applyBorder="1"/>
    <xf numFmtId="0" fontId="4" fillId="0" borderId="56" xfId="0" applyFont="1" applyBorder="1"/>
    <xf numFmtId="0" fontId="1" fillId="2" borderId="57" xfId="0" applyFont="1" applyFill="1" applyBorder="1" applyAlignment="1">
      <alignment horizontal="left"/>
    </xf>
    <xf numFmtId="165" fontId="0" fillId="0" borderId="52" xfId="0" applyNumberFormat="1" applyBorder="1"/>
    <xf numFmtId="165" fontId="0" fillId="0" borderId="50" xfId="0" applyNumberFormat="1" applyBorder="1"/>
    <xf numFmtId="0" fontId="4" fillId="0" borderId="17" xfId="0" applyFont="1" applyBorder="1"/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4" fillId="0" borderId="25" xfId="0" quotePrefix="1" applyNumberFormat="1" applyFont="1" applyBorder="1" applyAlignment="1">
      <alignment horizontal="center"/>
    </xf>
    <xf numFmtId="0" fontId="4" fillId="0" borderId="10" xfId="0" quotePrefix="1" applyNumberFormat="1" applyFont="1" applyBorder="1" applyAlignment="1">
      <alignment horizontal="center"/>
    </xf>
    <xf numFmtId="0" fontId="4" fillId="0" borderId="33" xfId="0" quotePrefix="1" applyNumberFormat="1" applyFont="1" applyBorder="1" applyAlignment="1">
      <alignment horizontal="center"/>
    </xf>
    <xf numFmtId="0" fontId="4" fillId="0" borderId="25" xfId="0" quotePrefix="1" applyNumberFormat="1" applyFont="1" applyBorder="1" applyAlignment="1">
      <alignment horizontal="center"/>
    </xf>
    <xf numFmtId="0" fontId="4" fillId="0" borderId="5" xfId="0" quotePrefix="1" applyNumberFormat="1" applyFont="1" applyBorder="1" applyAlignment="1">
      <alignment horizontal="center"/>
    </xf>
    <xf numFmtId="0" fontId="4" fillId="0" borderId="34" xfId="0" quotePrefix="1" applyNumberFormat="1" applyFont="1" applyBorder="1" applyAlignment="1">
      <alignment horizontal="center"/>
    </xf>
    <xf numFmtId="0" fontId="4" fillId="0" borderId="5" xfId="0" quotePrefix="1" applyNumberFormat="1" applyFont="1" applyFill="1" applyBorder="1" applyAlignment="1">
      <alignment horizontal="center"/>
    </xf>
    <xf numFmtId="0" fontId="4" fillId="0" borderId="34" xfId="0" quotePrefix="1" applyNumberFormat="1" applyFont="1" applyFill="1" applyBorder="1" applyAlignment="1">
      <alignment horizontal="center"/>
    </xf>
    <xf numFmtId="0" fontId="4" fillId="0" borderId="47" xfId="0" quotePrefix="1" applyNumberFormat="1" applyFont="1" applyBorder="1" applyAlignment="1">
      <alignment horizontal="center"/>
    </xf>
    <xf numFmtId="0" fontId="4" fillId="0" borderId="30" xfId="0" quotePrefix="1" applyNumberFormat="1" applyFont="1" applyBorder="1" applyAlignment="1">
      <alignment horizontal="center"/>
    </xf>
    <xf numFmtId="0" fontId="4" fillId="0" borderId="18" xfId="0" quotePrefix="1" applyNumberFormat="1" applyFont="1" applyBorder="1" applyAlignment="1">
      <alignment horizontal="center"/>
    </xf>
    <xf numFmtId="0" fontId="4" fillId="0" borderId="32" xfId="0" quotePrefix="1" applyNumberFormat="1" applyFont="1" applyBorder="1" applyAlignment="1">
      <alignment horizontal="center"/>
    </xf>
    <xf numFmtId="0" fontId="4" fillId="7" borderId="5" xfId="0" quotePrefix="1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1" fontId="4" fillId="0" borderId="33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4" fillId="4" borderId="34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/>
    </xf>
    <xf numFmtId="1" fontId="0" fillId="5" borderId="5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/>
    </xf>
    <xf numFmtId="1" fontId="4" fillId="0" borderId="39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/>
    </xf>
    <xf numFmtId="1" fontId="4" fillId="0" borderId="1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4" fillId="7" borderId="25" xfId="0" quotePrefix="1" applyNumberFormat="1" applyFont="1" applyFill="1" applyBorder="1" applyAlignment="1">
      <alignment horizontal="center"/>
    </xf>
    <xf numFmtId="0" fontId="4" fillId="7" borderId="34" xfId="0" quotePrefix="1" applyNumberFormat="1" applyFont="1" applyFill="1" applyBorder="1" applyAlignment="1">
      <alignment horizontal="center"/>
    </xf>
    <xf numFmtId="1" fontId="0" fillId="5" borderId="27" xfId="0" applyNumberFormat="1" applyFill="1" applyBorder="1" applyAlignment="1">
      <alignment horizontal="center" vertical="center"/>
    </xf>
    <xf numFmtId="1" fontId="0" fillId="6" borderId="34" xfId="0" applyNumberForma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4" fillId="0" borderId="42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7" borderId="5" xfId="0" applyNumberFormat="1" applyFont="1" applyFill="1" applyBorder="1" applyAlignment="1">
      <alignment horizontal="center" vertical="center"/>
    </xf>
    <xf numFmtId="0" fontId="3" fillId="0" borderId="25" xfId="0" quotePrefix="1" applyNumberFormat="1" applyFont="1" applyBorder="1" applyAlignment="1">
      <alignment horizontal="center"/>
    </xf>
    <xf numFmtId="0" fontId="3" fillId="0" borderId="5" xfId="0" quotePrefix="1" applyNumberFormat="1" applyFont="1" applyBorder="1" applyAlignment="1">
      <alignment horizontal="center"/>
    </xf>
    <xf numFmtId="0" fontId="3" fillId="0" borderId="34" xfId="0" quotePrefix="1" applyNumberFormat="1" applyFont="1" applyBorder="1" applyAlignment="1">
      <alignment horizontal="center"/>
    </xf>
    <xf numFmtId="0" fontId="3" fillId="0" borderId="5" xfId="0" quotePrefix="1" applyNumberFormat="1" applyFont="1" applyFill="1" applyBorder="1" applyAlignment="1">
      <alignment horizontal="center"/>
    </xf>
    <xf numFmtId="0" fontId="3" fillId="0" borderId="34" xfId="0" quotePrefix="1" applyNumberFormat="1" applyFont="1" applyFill="1" applyBorder="1" applyAlignment="1">
      <alignment horizontal="center"/>
    </xf>
    <xf numFmtId="0" fontId="0" fillId="0" borderId="39" xfId="0" applyBorder="1"/>
    <xf numFmtId="0" fontId="0" fillId="0" borderId="26" xfId="0" applyBorder="1"/>
    <xf numFmtId="0" fontId="0" fillId="0" borderId="27" xfId="0" applyBorder="1"/>
    <xf numFmtId="0" fontId="0" fillId="0" borderId="58" xfId="0" applyBorder="1"/>
    <xf numFmtId="0" fontId="0" fillId="0" borderId="10" xfId="0" applyBorder="1"/>
    <xf numFmtId="0" fontId="0" fillId="0" borderId="5" xfId="0" applyBorder="1"/>
    <xf numFmtId="0" fontId="0" fillId="0" borderId="14" xfId="0" applyBorder="1"/>
    <xf numFmtId="1" fontId="4" fillId="0" borderId="31" xfId="0" applyNumberFormat="1" applyFont="1" applyBorder="1" applyAlignment="1">
      <alignment horizontal="center"/>
    </xf>
    <xf numFmtId="0" fontId="1" fillId="2" borderId="35" xfId="0" applyFont="1" applyFill="1" applyBorder="1" applyAlignment="1">
      <alignment horizontal="left"/>
    </xf>
    <xf numFmtId="0" fontId="4" fillId="0" borderId="25" xfId="0" applyFont="1" applyBorder="1"/>
    <xf numFmtId="0" fontId="4" fillId="0" borderId="28" xfId="0" applyFont="1" applyBorder="1"/>
    <xf numFmtId="0" fontId="4" fillId="0" borderId="47" xfId="0" applyFont="1" applyBorder="1"/>
    <xf numFmtId="0" fontId="4" fillId="0" borderId="59" xfId="0" applyFont="1" applyBorder="1"/>
    <xf numFmtId="164" fontId="0" fillId="0" borderId="50" xfId="0" applyNumberFormat="1" applyBorder="1"/>
    <xf numFmtId="1" fontId="14" fillId="0" borderId="22" xfId="0" quotePrefix="1" applyNumberFormat="1" applyFont="1" applyBorder="1" applyAlignment="1">
      <alignment horizontal="center" vertical="center"/>
    </xf>
    <xf numFmtId="1" fontId="4" fillId="0" borderId="55" xfId="0" quotePrefix="1" applyNumberFormat="1" applyFont="1" applyBorder="1" applyAlignment="1">
      <alignment horizontal="center" vertical="center"/>
    </xf>
    <xf numFmtId="1" fontId="4" fillId="0" borderId="60" xfId="0" quotePrefix="1" applyNumberFormat="1" applyFont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 vertical="center"/>
    </xf>
    <xf numFmtId="1" fontId="4" fillId="0" borderId="25" xfId="0" quotePrefix="1" applyNumberFormat="1" applyFont="1" applyBorder="1" applyAlignment="1">
      <alignment horizontal="center" vertical="center"/>
    </xf>
    <xf numFmtId="1" fontId="4" fillId="0" borderId="5" xfId="0" quotePrefix="1" applyNumberFormat="1" applyFont="1" applyBorder="1" applyAlignment="1">
      <alignment horizontal="center" vertical="center"/>
    </xf>
    <xf numFmtId="1" fontId="4" fillId="0" borderId="4" xfId="0" quotePrefix="1" applyNumberFormat="1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5" xfId="0" quotePrefix="1" applyNumberFormat="1" applyFont="1" applyFill="1" applyBorder="1" applyAlignment="1">
      <alignment horizontal="center" vertical="center"/>
    </xf>
    <xf numFmtId="1" fontId="4" fillId="0" borderId="4" xfId="0" quotePrefix="1" applyNumberFormat="1" applyFont="1" applyFill="1" applyBorder="1" applyAlignment="1">
      <alignment horizontal="center" vertical="center"/>
    </xf>
    <xf numFmtId="1" fontId="4" fillId="0" borderId="25" xfId="0" quotePrefix="1" applyNumberFormat="1" applyFont="1" applyFill="1" applyBorder="1" applyAlignment="1">
      <alignment horizontal="center" vertical="center"/>
    </xf>
    <xf numFmtId="1" fontId="4" fillId="0" borderId="30" xfId="0" quotePrefix="1" applyNumberFormat="1" applyFont="1" applyBorder="1" applyAlignment="1">
      <alignment horizontal="center" vertical="center"/>
    </xf>
    <xf numFmtId="1" fontId="4" fillId="0" borderId="18" xfId="0" quotePrefix="1" applyNumberFormat="1" applyFont="1" applyBorder="1" applyAlignment="1">
      <alignment horizontal="center" vertical="center"/>
    </xf>
    <xf numFmtId="1" fontId="4" fillId="0" borderId="17" xfId="0" quotePrefix="1" applyNumberFormat="1" applyFont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0" fillId="0" borderId="61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66" fontId="4" fillId="0" borderId="25" xfId="0" applyNumberFormat="1" applyFont="1" applyBorder="1" applyAlignment="1">
      <alignment horizontal="center" vertical="center"/>
    </xf>
    <xf numFmtId="1" fontId="4" fillId="4" borderId="5" xfId="0" quotePrefix="1" applyNumberFormat="1" applyFont="1" applyFill="1" applyBorder="1" applyAlignment="1">
      <alignment horizontal="center" vertical="center"/>
    </xf>
    <xf numFmtId="1" fontId="0" fillId="4" borderId="34" xfId="0" applyNumberForma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1" fontId="4" fillId="0" borderId="61" xfId="0" quotePrefix="1" applyNumberFormat="1" applyFont="1" applyBorder="1" applyAlignment="1">
      <alignment horizontal="center" vertical="center"/>
    </xf>
    <xf numFmtId="1" fontId="4" fillId="0" borderId="34" xfId="0" quotePrefix="1" applyNumberFormat="1" applyFont="1" applyBorder="1" applyAlignment="1">
      <alignment horizontal="center" vertical="center"/>
    </xf>
    <xf numFmtId="1" fontId="4" fillId="4" borderId="34" xfId="0" quotePrefix="1" applyNumberFormat="1" applyFont="1" applyFill="1" applyBorder="1" applyAlignment="1">
      <alignment horizontal="center" vertical="center"/>
    </xf>
    <xf numFmtId="1" fontId="4" fillId="0" borderId="34" xfId="0" quotePrefix="1" applyNumberFormat="1" applyFont="1" applyFill="1" applyBorder="1" applyAlignment="1">
      <alignment horizontal="center" vertical="center"/>
    </xf>
    <xf numFmtId="1" fontId="4" fillId="0" borderId="32" xfId="0" quotePrefix="1" applyNumberFormat="1" applyFont="1" applyBorder="1" applyAlignment="1">
      <alignment horizontal="center" vertical="center"/>
    </xf>
    <xf numFmtId="0" fontId="4" fillId="3" borderId="62" xfId="0" applyFont="1" applyFill="1" applyBorder="1"/>
    <xf numFmtId="0" fontId="0" fillId="3" borderId="63" xfId="0" applyFill="1" applyBorder="1"/>
    <xf numFmtId="1" fontId="4" fillId="3" borderId="63" xfId="0" applyNumberFormat="1" applyFont="1" applyFill="1" applyBorder="1" applyAlignment="1">
      <alignment horizontal="center"/>
    </xf>
    <xf numFmtId="1" fontId="4" fillId="3" borderId="64" xfId="0" applyNumberFormat="1" applyFont="1" applyFill="1" applyBorder="1" applyAlignment="1">
      <alignment horizontal="center"/>
    </xf>
    <xf numFmtId="0" fontId="4" fillId="0" borderId="63" xfId="0" quotePrefix="1" applyNumberFormat="1" applyFont="1" applyBorder="1" applyAlignment="1">
      <alignment horizontal="center"/>
    </xf>
    <xf numFmtId="0" fontId="4" fillId="0" borderId="64" xfId="0" quotePrefix="1" applyNumberFormat="1" applyFont="1" applyBorder="1" applyAlignment="1">
      <alignment horizontal="center"/>
    </xf>
    <xf numFmtId="0" fontId="4" fillId="8" borderId="62" xfId="0" quotePrefix="1" applyNumberFormat="1" applyFont="1" applyFill="1" applyBorder="1" applyAlignment="1">
      <alignment horizontal="center"/>
    </xf>
    <xf numFmtId="0" fontId="4" fillId="8" borderId="63" xfId="0" quotePrefix="1" applyNumberFormat="1" applyFont="1" applyFill="1" applyBorder="1" applyAlignment="1">
      <alignment horizontal="center"/>
    </xf>
    <xf numFmtId="1" fontId="4" fillId="6" borderId="63" xfId="0" applyNumberFormat="1" applyFont="1" applyFill="1" applyBorder="1" applyAlignment="1">
      <alignment horizont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A8CDC"/>
      <color rgb="FFC9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Medium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'Sovereign credit spreads-calc'!$I$7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spreads-calc'!$J$7:$M$7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C-4D7F-B0E2-13FDC33A9AB8}"/>
            </c:ext>
          </c:extLst>
        </c:ser>
        <c:ser>
          <c:idx val="1"/>
          <c:order val="1"/>
          <c:tx>
            <c:strRef>
              <c:f>'Sovereign credit spreads-calc'!$I$8</c:f>
              <c:strCache>
                <c:ptCount val="1"/>
                <c:pt idx="0">
                  <c:v>Bulgaria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spreads-calc'!$J$8:$M$8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C-4D7F-B0E2-13FDC33A9AB8}"/>
            </c:ext>
          </c:extLst>
        </c:ser>
        <c:ser>
          <c:idx val="2"/>
          <c:order val="2"/>
          <c:tx>
            <c:strRef>
              <c:f>'Sovereign credit spreads-calc'!$I$17</c:f>
              <c:strCache>
                <c:ptCount val="1"/>
                <c:pt idx="0">
                  <c:v>Hungary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spreads-calc'!$J$17:$M$17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DC-4D7F-B0E2-13FDC33A9AB8}"/>
            </c:ext>
          </c:extLst>
        </c:ser>
        <c:ser>
          <c:idx val="3"/>
          <c:order val="3"/>
          <c:tx>
            <c:strRef>
              <c:f>'Sovereign credit spreads-calc'!$I$21</c:f>
              <c:strCache>
                <c:ptCount val="1"/>
                <c:pt idx="0">
                  <c:v>Lithuania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spreads-calc'!$J$21:$M$21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DC-4D7F-B0E2-13FDC33A9AB8}"/>
            </c:ext>
          </c:extLst>
        </c:ser>
        <c:ser>
          <c:idx val="4"/>
          <c:order val="4"/>
          <c:tx>
            <c:strRef>
              <c:f>'Sovereign credit spreads-calc'!$I$23</c:f>
              <c:strCache>
                <c:ptCount val="1"/>
                <c:pt idx="0">
                  <c:v>Malta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spreads-calc'!$J$23:$M$23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DC-4D7F-B0E2-13FDC33A9AB8}"/>
            </c:ext>
          </c:extLst>
        </c:ser>
        <c:ser>
          <c:idx val="5"/>
          <c:order val="5"/>
          <c:tx>
            <c:strRef>
              <c:f>'Sovereign credit spreads-calc'!$I$25</c:f>
              <c:strCache>
                <c:ptCount val="1"/>
                <c:pt idx="0">
                  <c:v>Poland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spreads-calc'!$J$25:$M$25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DC-4D7F-B0E2-13FDC33A9AB8}"/>
            </c:ext>
          </c:extLst>
        </c:ser>
        <c:ser>
          <c:idx val="6"/>
          <c:order val="6"/>
          <c:tx>
            <c:strRef>
              <c:f>'Sovereign credit spreads-calc'!$I$26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spreads-calc'!$J$26:$M$26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DC-4D7F-B0E2-13FDC33A9AB8}"/>
            </c:ext>
          </c:extLst>
        </c:ser>
        <c:ser>
          <c:idx val="7"/>
          <c:order val="7"/>
          <c:tx>
            <c:strRef>
              <c:f>'Sovereign credit spreads-calc'!$I$28</c:f>
              <c:strCache>
                <c:ptCount val="1"/>
                <c:pt idx="0">
                  <c:v>Slovakia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spreads-calc'!$J$28:$M$28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DC-4D7F-B0E2-13FDC33A9AB8}"/>
            </c:ext>
          </c:extLst>
        </c:ser>
        <c:ser>
          <c:idx val="8"/>
          <c:order val="8"/>
          <c:tx>
            <c:strRef>
              <c:f>'Sovereign credit spreads-calc'!$I$14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spreads-calc'!$J$14:$M$14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4-4E31-AC2B-7A044C9EF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353903"/>
        <c:axId val="765357743"/>
      </c:lineChart>
      <c:catAx>
        <c:axId val="765353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357743"/>
        <c:crosses val="autoZero"/>
        <c:auto val="1"/>
        <c:lblAlgn val="ctr"/>
        <c:lblOffset val="100"/>
        <c:noMultiLvlLbl val="0"/>
      </c:catAx>
      <c:valAx>
        <c:axId val="76535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353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High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'Sovereign credit spreads-calc'!$I$14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spreads-calc'!$J$14:$M$14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8-49F6-9552-78A85EB08C53}"/>
            </c:ext>
          </c:extLst>
        </c:ser>
        <c:ser>
          <c:idx val="1"/>
          <c:order val="1"/>
          <c:tx>
            <c:strRef>
              <c:f>'Sovereign credit spreads-calc'!$I$16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spreads-calc'!$J$16:$M$16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8-49F6-9552-78A85EB08C53}"/>
            </c:ext>
          </c:extLst>
        </c:ser>
        <c:ser>
          <c:idx val="2"/>
          <c:order val="2"/>
          <c:tx>
            <c:strRef>
              <c:f>'Sovereign credit spreads-calc'!$I$19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spreads-calc'!$J$19:$M$19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D8-49F6-9552-78A85EB08C53}"/>
            </c:ext>
          </c:extLst>
        </c:ser>
        <c:ser>
          <c:idx val="3"/>
          <c:order val="3"/>
          <c:tx>
            <c:strRef>
              <c:f>'Sovereign credit spreads-calc'!$I$27</c:f>
              <c:strCache>
                <c:ptCount val="1"/>
                <c:pt idx="0">
                  <c:v>Romania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spreads-calc'!$J$27:$M$27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D8-49F6-9552-78A85EB08C53}"/>
            </c:ext>
          </c:extLst>
        </c:ser>
        <c:ser>
          <c:idx val="4"/>
          <c:order val="4"/>
          <c:tx>
            <c:strRef>
              <c:f>'Sovereign credit spreads-calc'!$I$30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spreads-calc'!$J$30:$M$30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D8-49F6-9552-78A85EB08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8061280"/>
        <c:axId val="1638033920"/>
      </c:lineChart>
      <c:catAx>
        <c:axId val="163806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033920"/>
        <c:crosses val="autoZero"/>
        <c:auto val="1"/>
        <c:lblAlgn val="ctr"/>
        <c:lblOffset val="100"/>
        <c:noMultiLvlLbl val="0"/>
      </c:catAx>
      <c:valAx>
        <c:axId val="163803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06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553334250885451E-2"/>
          <c:y val="4.7274725385012976E-2"/>
          <c:w val="0.93185748605144336"/>
          <c:h val="0.85289438425524011"/>
        </c:manualLayout>
      </c:layout>
      <c:lineChart>
        <c:grouping val="standard"/>
        <c:varyColors val="0"/>
        <c:ser>
          <c:idx val="0"/>
          <c:order val="0"/>
          <c:tx>
            <c:strRef>
              <c:f>'Sovereign credit spreads-calc'!$I$6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spreads-calc'!$J$6:$M$6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A-499D-95EA-A66FEA213C90}"/>
            </c:ext>
          </c:extLst>
        </c:ser>
        <c:ser>
          <c:idx val="1"/>
          <c:order val="1"/>
          <c:tx>
            <c:strRef>
              <c:f>'Sovereign credit spreads-calc'!$I$9</c:f>
              <c:strCache>
                <c:ptCount val="1"/>
                <c:pt idx="0">
                  <c:v>Croatia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spreads-calc'!$J$9:$M$9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A-499D-95EA-A66FEA213C90}"/>
            </c:ext>
          </c:extLst>
        </c:ser>
        <c:ser>
          <c:idx val="2"/>
          <c:order val="2"/>
          <c:tx>
            <c:strRef>
              <c:f>'Sovereign credit spreads-calc'!$I$10</c:f>
              <c:strCache>
                <c:ptCount val="1"/>
                <c:pt idx="0">
                  <c:v>Cyprus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spreads-calc'!$J$10:$M$10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A-499D-95EA-A66FEA213C90}"/>
            </c:ext>
          </c:extLst>
        </c:ser>
        <c:ser>
          <c:idx val="3"/>
          <c:order val="3"/>
          <c:tx>
            <c:strRef>
              <c:f>'Sovereign credit spreads-calc'!$I$11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spreads-calc'!$J$11:$M$11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6A-499D-95EA-A66FEA213C90}"/>
            </c:ext>
          </c:extLst>
        </c:ser>
        <c:ser>
          <c:idx val="4"/>
          <c:order val="4"/>
          <c:tx>
            <c:strRef>
              <c:f>'Sovereign credit spreads-calc'!$I$12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spreads-calc'!$J$12:$M$12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6A-499D-95EA-A66FEA213C90}"/>
            </c:ext>
          </c:extLst>
        </c:ser>
        <c:ser>
          <c:idx val="5"/>
          <c:order val="5"/>
          <c:tx>
            <c:strRef>
              <c:f>'Sovereign credit spreads-calc'!$I$13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spreads-calc'!$J$13:$M$13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6A-499D-95EA-A66FEA213C90}"/>
            </c:ext>
          </c:extLst>
        </c:ser>
        <c:ser>
          <c:idx val="6"/>
          <c:order val="6"/>
          <c:tx>
            <c:strRef>
              <c:f>'Sovereign credit spreads-calc'!$I$15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spreads-calc'!$J$15:$M$15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6A-499D-95EA-A66FEA213C90}"/>
            </c:ext>
          </c:extLst>
        </c:ser>
        <c:ser>
          <c:idx val="7"/>
          <c:order val="7"/>
          <c:tx>
            <c:strRef>
              <c:f>'Sovereign credit spreads-calc'!$I$18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spreads-calc'!$J$18:$M$18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6A-499D-95EA-A66FEA213C90}"/>
            </c:ext>
          </c:extLst>
        </c:ser>
        <c:ser>
          <c:idx val="8"/>
          <c:order val="8"/>
          <c:tx>
            <c:strRef>
              <c:f>'Sovereign credit spreads-calc'!$I$20</c:f>
              <c:strCache>
                <c:ptCount val="1"/>
                <c:pt idx="0">
                  <c:v>Latvia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spreads-calc'!$J$20:$M$20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6A-499D-95EA-A66FEA213C90}"/>
            </c:ext>
          </c:extLst>
        </c:ser>
        <c:ser>
          <c:idx val="9"/>
          <c:order val="9"/>
          <c:tx>
            <c:strRef>
              <c:f>'Sovereign credit spreads-calc'!$I$22</c:f>
              <c:strCache>
                <c:ptCount val="1"/>
                <c:pt idx="0">
                  <c:v>Luxembourg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spreads-calc'!$J$22:$M$22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6A-499D-95EA-A66FEA213C90}"/>
            </c:ext>
          </c:extLst>
        </c:ser>
        <c:ser>
          <c:idx val="10"/>
          <c:order val="10"/>
          <c:tx>
            <c:strRef>
              <c:f>'Sovereign credit spreads-calc'!$I$24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spreads-calc'!$J$24:$M$24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6A-499D-95EA-A66FEA213C90}"/>
            </c:ext>
          </c:extLst>
        </c:ser>
        <c:ser>
          <c:idx val="11"/>
          <c:order val="11"/>
          <c:tx>
            <c:strRef>
              <c:f>'Sovereign credit spreads-calc'!$I$29</c:f>
              <c:strCache>
                <c:ptCount val="1"/>
                <c:pt idx="0">
                  <c:v>Slovenia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spreads-calc'!$J$29:$M$29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36A-499D-95EA-A66FEA213C90}"/>
            </c:ext>
          </c:extLst>
        </c:ser>
        <c:ser>
          <c:idx val="12"/>
          <c:order val="12"/>
          <c:tx>
            <c:strRef>
              <c:f>'Sovereign credit spreads-calc'!$I$31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spreads-calc'!$J$31:$M$31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36A-499D-95EA-A66FEA213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351503"/>
        <c:axId val="765367343"/>
      </c:lineChart>
      <c:catAx>
        <c:axId val="765351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367343"/>
        <c:crosses val="autoZero"/>
        <c:auto val="1"/>
        <c:lblAlgn val="ctr"/>
        <c:lblOffset val="100"/>
        <c:noMultiLvlLbl val="0"/>
      </c:catAx>
      <c:valAx>
        <c:axId val="76536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35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24721678843402E-4"/>
          <c:y val="0.69353017656805971"/>
          <c:w val="0.88780494288239564"/>
          <c:h val="0.30590577862901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'Sovereign credit spreads-calc'!$I$6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spreads-calc'!$J$6:$M$6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B-44A1-9FAE-F7573BB029D7}"/>
            </c:ext>
          </c:extLst>
        </c:ser>
        <c:ser>
          <c:idx val="1"/>
          <c:order val="1"/>
          <c:tx>
            <c:strRef>
              <c:f>'Sovereign credit spreads-calc'!$I$7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spreads-calc'!$J$7:$M$7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B-44A1-9FAE-F7573BB029D7}"/>
            </c:ext>
          </c:extLst>
        </c:ser>
        <c:ser>
          <c:idx val="2"/>
          <c:order val="2"/>
          <c:tx>
            <c:strRef>
              <c:f>'Sovereign credit spreads-calc'!$I$8</c:f>
              <c:strCache>
                <c:ptCount val="1"/>
                <c:pt idx="0">
                  <c:v>Bulgaria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spreads-calc'!$J$8:$M$8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0B-44A1-9FAE-F7573BB029D7}"/>
            </c:ext>
          </c:extLst>
        </c:ser>
        <c:ser>
          <c:idx val="3"/>
          <c:order val="3"/>
          <c:tx>
            <c:strRef>
              <c:f>'Sovereign credit spreads-calc'!$I$9</c:f>
              <c:strCache>
                <c:ptCount val="1"/>
                <c:pt idx="0">
                  <c:v>Croatia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spreads-calc'!$J$9:$M$9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0B-44A1-9FAE-F7573BB029D7}"/>
            </c:ext>
          </c:extLst>
        </c:ser>
        <c:ser>
          <c:idx val="4"/>
          <c:order val="4"/>
          <c:tx>
            <c:strRef>
              <c:f>'Sovereign credit spreads-calc'!$I$10</c:f>
              <c:strCache>
                <c:ptCount val="1"/>
                <c:pt idx="0">
                  <c:v>Cyprus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spreads-calc'!$J$10:$M$10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0B-44A1-9FAE-F7573BB029D7}"/>
            </c:ext>
          </c:extLst>
        </c:ser>
        <c:ser>
          <c:idx val="5"/>
          <c:order val="5"/>
          <c:tx>
            <c:strRef>
              <c:f>'Sovereign credit spreads-calc'!$I$11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spreads-calc'!$J$11:$M$11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0B-44A1-9FAE-F7573BB029D7}"/>
            </c:ext>
          </c:extLst>
        </c:ser>
        <c:ser>
          <c:idx val="6"/>
          <c:order val="6"/>
          <c:tx>
            <c:strRef>
              <c:f>'Sovereign credit spreads-calc'!$I$12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spreads-calc'!$J$12:$M$12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0B-44A1-9FAE-F7573BB029D7}"/>
            </c:ext>
          </c:extLst>
        </c:ser>
        <c:ser>
          <c:idx val="7"/>
          <c:order val="7"/>
          <c:tx>
            <c:strRef>
              <c:f>'Sovereign credit spreads-calc'!$I$13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spreads-calc'!$J$13:$M$13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0B-44A1-9FAE-F7573BB029D7}"/>
            </c:ext>
          </c:extLst>
        </c:ser>
        <c:ser>
          <c:idx val="8"/>
          <c:order val="8"/>
          <c:tx>
            <c:strRef>
              <c:f>'Sovereign credit spreads-calc'!$I$14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spreads-calc'!$J$14:$M$14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0B-44A1-9FAE-F7573BB029D7}"/>
            </c:ext>
          </c:extLst>
        </c:ser>
        <c:ser>
          <c:idx val="9"/>
          <c:order val="9"/>
          <c:tx>
            <c:strRef>
              <c:f>'Sovereign credit spreads-calc'!$I$15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spreads-calc'!$J$15:$M$15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A0B-44A1-9FAE-F7573BB029D7}"/>
            </c:ext>
          </c:extLst>
        </c:ser>
        <c:ser>
          <c:idx val="10"/>
          <c:order val="10"/>
          <c:tx>
            <c:strRef>
              <c:f>'Sovereign credit spreads-calc'!$I$16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spreads-calc'!$J$16:$M$16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A0B-44A1-9FAE-F7573BB029D7}"/>
            </c:ext>
          </c:extLst>
        </c:ser>
        <c:ser>
          <c:idx val="11"/>
          <c:order val="11"/>
          <c:tx>
            <c:strRef>
              <c:f>'Sovereign credit spreads-calc'!$I$17</c:f>
              <c:strCache>
                <c:ptCount val="1"/>
                <c:pt idx="0">
                  <c:v>Hungary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spreads-calc'!$J$17:$M$17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A0B-44A1-9FAE-F7573BB029D7}"/>
            </c:ext>
          </c:extLst>
        </c:ser>
        <c:ser>
          <c:idx val="12"/>
          <c:order val="12"/>
          <c:tx>
            <c:strRef>
              <c:f>'Sovereign credit spreads-calc'!$I$18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spreads-calc'!$J$18:$M$18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A0B-44A1-9FAE-F7573BB029D7}"/>
            </c:ext>
          </c:extLst>
        </c:ser>
        <c:ser>
          <c:idx val="13"/>
          <c:order val="13"/>
          <c:tx>
            <c:strRef>
              <c:f>'Sovereign credit spreads-calc'!$I$19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spreads-calc'!$J$19:$M$19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A0B-44A1-9FAE-F7573BB029D7}"/>
            </c:ext>
          </c:extLst>
        </c:ser>
        <c:ser>
          <c:idx val="14"/>
          <c:order val="14"/>
          <c:tx>
            <c:strRef>
              <c:f>'Sovereign credit spreads-calc'!$I$20</c:f>
              <c:strCache>
                <c:ptCount val="1"/>
                <c:pt idx="0">
                  <c:v>Latvia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spreads-calc'!$J$20:$M$20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A0B-44A1-9FAE-F7573BB029D7}"/>
            </c:ext>
          </c:extLst>
        </c:ser>
        <c:ser>
          <c:idx val="15"/>
          <c:order val="15"/>
          <c:tx>
            <c:strRef>
              <c:f>'Sovereign credit spreads-calc'!$I$21</c:f>
              <c:strCache>
                <c:ptCount val="1"/>
                <c:pt idx="0">
                  <c:v>Lithuania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spreads-calc'!$J$21:$M$21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A0B-44A1-9FAE-F7573BB029D7}"/>
            </c:ext>
          </c:extLst>
        </c:ser>
        <c:ser>
          <c:idx val="16"/>
          <c:order val="16"/>
          <c:tx>
            <c:strRef>
              <c:f>'Sovereign credit spreads-calc'!$I$22</c:f>
              <c:strCache>
                <c:ptCount val="1"/>
                <c:pt idx="0">
                  <c:v>Luxembourg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spreads-calc'!$J$22:$M$22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A0B-44A1-9FAE-F7573BB029D7}"/>
            </c:ext>
          </c:extLst>
        </c:ser>
        <c:ser>
          <c:idx val="17"/>
          <c:order val="17"/>
          <c:tx>
            <c:strRef>
              <c:f>'Sovereign credit spreads-calc'!$I$23</c:f>
              <c:strCache>
                <c:ptCount val="1"/>
                <c:pt idx="0">
                  <c:v>Malta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spreads-calc'!$J$23:$M$23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A0B-44A1-9FAE-F7573BB029D7}"/>
            </c:ext>
          </c:extLst>
        </c:ser>
        <c:ser>
          <c:idx val="18"/>
          <c:order val="18"/>
          <c:tx>
            <c:strRef>
              <c:f>'Sovereign credit spreads-calc'!$I$24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spreads-calc'!$J$24:$M$24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A0B-44A1-9FAE-F7573BB029D7}"/>
            </c:ext>
          </c:extLst>
        </c:ser>
        <c:ser>
          <c:idx val="19"/>
          <c:order val="19"/>
          <c:tx>
            <c:strRef>
              <c:f>'Sovereign credit spreads-calc'!$I$25</c:f>
              <c:strCache>
                <c:ptCount val="1"/>
                <c:pt idx="0">
                  <c:v>Poland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spreads-calc'!$J$25:$M$25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A0B-44A1-9FAE-F7573BB029D7}"/>
            </c:ext>
          </c:extLst>
        </c:ser>
        <c:ser>
          <c:idx val="20"/>
          <c:order val="20"/>
          <c:tx>
            <c:strRef>
              <c:f>'Sovereign credit spreads-calc'!$I$26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spreads-calc'!$J$26:$M$26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A0B-44A1-9FAE-F7573BB029D7}"/>
            </c:ext>
          </c:extLst>
        </c:ser>
        <c:ser>
          <c:idx val="21"/>
          <c:order val="21"/>
          <c:tx>
            <c:strRef>
              <c:f>'Sovereign credit spreads-calc'!$I$27</c:f>
              <c:strCache>
                <c:ptCount val="1"/>
                <c:pt idx="0">
                  <c:v>Romania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spreads-calc'!$J$27:$M$27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A0B-44A1-9FAE-F7573BB029D7}"/>
            </c:ext>
          </c:extLst>
        </c:ser>
        <c:ser>
          <c:idx val="22"/>
          <c:order val="22"/>
          <c:tx>
            <c:strRef>
              <c:f>'Sovereign credit spreads-calc'!$I$28</c:f>
              <c:strCache>
                <c:ptCount val="1"/>
                <c:pt idx="0">
                  <c:v>Slovakia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spreads-calc'!$J$28:$M$28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A0B-44A1-9FAE-F7573BB029D7}"/>
            </c:ext>
          </c:extLst>
        </c:ser>
        <c:ser>
          <c:idx val="23"/>
          <c:order val="23"/>
          <c:tx>
            <c:strRef>
              <c:f>'Sovereign credit spreads-calc'!$I$29</c:f>
              <c:strCache>
                <c:ptCount val="1"/>
                <c:pt idx="0">
                  <c:v>Slovenia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spreads-calc'!$J$29:$M$29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A0B-44A1-9FAE-F7573BB029D7}"/>
            </c:ext>
          </c:extLst>
        </c:ser>
        <c:ser>
          <c:idx val="24"/>
          <c:order val="24"/>
          <c:tx>
            <c:strRef>
              <c:f>'Sovereign credit spreads-calc'!$I$30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spreads-calc'!$J$30:$M$30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A0B-44A1-9FAE-F7573BB029D7}"/>
            </c:ext>
          </c:extLst>
        </c:ser>
        <c:ser>
          <c:idx val="25"/>
          <c:order val="25"/>
          <c:tx>
            <c:strRef>
              <c:f>'Sovereign credit spreads-calc'!$I$31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spreads-calc'!$J$31:$M$31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A0B-44A1-9FAE-F7573BB0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629008"/>
        <c:axId val="646627088"/>
      </c:lineChart>
      <c:catAx>
        <c:axId val="6466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627088"/>
        <c:crosses val="autoZero"/>
        <c:auto val="1"/>
        <c:lblAlgn val="ctr"/>
        <c:lblOffset val="100"/>
        <c:noMultiLvlLbl val="0"/>
      </c:catAx>
      <c:valAx>
        <c:axId val="6466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6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US</a:t>
            </a:r>
            <a:r>
              <a:rPr lang="en-GB" baseline="0"/>
              <a:t> UK EA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'Sovereign credit spreads-calc'!$I$32</c:f>
              <c:strCache>
                <c:ptCount val="1"/>
                <c:pt idx="0">
                  <c:v>EA (weighted averages)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spreads-calc'!$J$32:$M$32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7-4AC2-9E67-803E9822629C}"/>
            </c:ext>
          </c:extLst>
        </c:ser>
        <c:ser>
          <c:idx val="1"/>
          <c:order val="1"/>
          <c:tx>
            <c:strRef>
              <c:f>'Sovereign credit spreads-calc'!$I$34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spreads-calc'!$J$34:$M$34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7-4AC2-9E67-803E9822629C}"/>
            </c:ext>
          </c:extLst>
        </c:ser>
        <c:ser>
          <c:idx val="2"/>
          <c:order val="2"/>
          <c:tx>
            <c:strRef>
              <c:f>'Sovereign credit spreads-calc'!$I$37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spreads-calc'!$J$37:$M$37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A7-4AC2-9E67-803E9822629C}"/>
            </c:ext>
          </c:extLst>
        </c:ser>
        <c:ser>
          <c:idx val="3"/>
          <c:order val="3"/>
          <c:tx>
            <c:strRef>
              <c:f>'Sovereign credit spreads-calc'!$I$39</c:f>
              <c:strCache>
                <c:ptCount val="1"/>
                <c:pt idx="0">
                  <c:v>Advanced economies non EU and non US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spreads-calc'!$J$39:$M$39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5-4C26-B391-B773B64843FC}"/>
            </c:ext>
          </c:extLst>
        </c:ser>
        <c:ser>
          <c:idx val="4"/>
          <c:order val="4"/>
          <c:tx>
            <c:strRef>
              <c:f>'Sovereign credit spreads-calc'!$I$40</c:f>
              <c:strCache>
                <c:ptCount val="1"/>
                <c:pt idx="0">
                  <c:v>Advanced economies (weighted average)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spreads-calc'!$J$40:$M$40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5-4C26-B391-B773B64843FC}"/>
            </c:ext>
          </c:extLst>
        </c:ser>
        <c:ser>
          <c:idx val="5"/>
          <c:order val="5"/>
          <c:tx>
            <c:strRef>
              <c:f>'Sovereign credit spreads-calc'!$I$41</c:f>
              <c:strCache>
                <c:ptCount val="1"/>
                <c:pt idx="0">
                  <c:v>Emerging markets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spreads-calc'!$J$41:$M$41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55-4C26-B391-B773B64843FC}"/>
            </c:ext>
          </c:extLst>
        </c:ser>
        <c:ser>
          <c:idx val="6"/>
          <c:order val="6"/>
          <c:tx>
            <c:strRef>
              <c:f>'Sovereign credit spreads-calc'!$I$42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'Sovereign credit spreads-calc'!$J$5:$M$5</c:f>
              <c:strCache>
                <c:ptCount val="4"/>
                <c:pt idx="0">
                  <c:v>3M</c:v>
                </c:pt>
                <c:pt idx="1">
                  <c:v>6M</c:v>
                </c:pt>
                <c:pt idx="2">
                  <c:v>1Y</c:v>
                </c:pt>
                <c:pt idx="3">
                  <c:v>2Y</c:v>
                </c:pt>
              </c:strCache>
            </c:strRef>
          </c:cat>
          <c:val>
            <c:numRef>
              <c:f>'Sovereign credit spreads-calc'!$J$42:$M$42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55-4C26-B391-B773B6484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769567"/>
        <c:axId val="246795487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'Sovereign credit spreads-calc'!$J$5:$M$5</c15:sqref>
                        </c15:formulaRef>
                      </c:ext>
                    </c:extLst>
                    <c:strCache>
                      <c:ptCount val="4"/>
                      <c:pt idx="0">
                        <c:v>3M</c:v>
                      </c:pt>
                      <c:pt idx="1">
                        <c:v>6M</c:v>
                      </c:pt>
                      <c:pt idx="2">
                        <c:v>1Y</c:v>
                      </c:pt>
                      <c:pt idx="3">
                        <c:v>2Y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'Sovereign credit spreads-calc'!$J$43:$M$43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7255-4C26-B391-B773B64843FC}"/>
                  </c:ext>
                </c:extLst>
              </c15:ser>
            </c15:filteredLineSeries>
          </c:ext>
        </c:extLst>
      </c:lineChart>
      <c:catAx>
        <c:axId val="24676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95487"/>
        <c:crosses val="autoZero"/>
        <c:auto val="1"/>
        <c:lblAlgn val="ctr"/>
        <c:lblOffset val="100"/>
        <c:noMultiLvlLbl val="0"/>
      </c:catAx>
      <c:valAx>
        <c:axId val="24679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6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78468</xdr:colOff>
      <xdr:row>50</xdr:row>
      <xdr:rowOff>7709</xdr:rowOff>
    </xdr:from>
    <xdr:to>
      <xdr:col>31</xdr:col>
      <xdr:colOff>163286</xdr:colOff>
      <xdr:row>68</xdr:row>
      <xdr:rowOff>163284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40F099-A455-D691-444A-14F9F84A4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81643</xdr:colOff>
      <xdr:row>33</xdr:row>
      <xdr:rowOff>169182</xdr:rowOff>
    </xdr:from>
    <xdr:to>
      <xdr:col>31</xdr:col>
      <xdr:colOff>180520</xdr:colOff>
      <xdr:row>49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702C0-80CC-DDF3-2A9D-FA1E086FC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74386</xdr:colOff>
      <xdr:row>69</xdr:row>
      <xdr:rowOff>145597</xdr:rowOff>
    </xdr:from>
    <xdr:to>
      <xdr:col>31</xdr:col>
      <xdr:colOff>108857</xdr:colOff>
      <xdr:row>87</xdr:row>
      <xdr:rowOff>122464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5EE124-E2FE-0B65-EA10-B30B8E337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316141</xdr:colOff>
      <xdr:row>46</xdr:row>
      <xdr:rowOff>50799</xdr:rowOff>
    </xdr:from>
    <xdr:to>
      <xdr:col>51</xdr:col>
      <xdr:colOff>504000</xdr:colOff>
      <xdr:row>97</xdr:row>
      <xdr:rowOff>144896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01BC4D-EF3A-51D5-5B3F-5041DDCE5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612318</xdr:colOff>
      <xdr:row>88</xdr:row>
      <xdr:rowOff>7255</xdr:rowOff>
    </xdr:from>
    <xdr:to>
      <xdr:col>31</xdr:col>
      <xdr:colOff>68036</xdr:colOff>
      <xdr:row>121</xdr:row>
      <xdr:rowOff>108857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1C368F-0B42-D579-7394-BDEFE5BD6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arwin.escb.eu/livelinkdav/nodes/1843240979/Weights%20EA_EU%20(2).xlsx" TargetMode="External"/><Relationship Id="rId1" Type="http://schemas.openxmlformats.org/officeDocument/2006/relationships/externalLinkPath" Target="https://darwin.escb.eu/livelinkdav/nodes/1843240979/Weights%20EA_EU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arwin.escb.eu/livelinkdav/nodes/1843240979/Weights%20EA_EU%20(1).xlsx" TargetMode="External"/><Relationship Id="rId1" Type="http://schemas.openxmlformats.org/officeDocument/2006/relationships/externalLinkPath" Target="https://darwin.escb.eu/livelinkdav/nodes/1843240979/Weights%20EA_EU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imecb01\data\ECB%20business%20areas\DGMF\STM\SCENARIOS\ESMA%202025\Data\Parameters\2025-06-03_parameters.xlsx" TargetMode="External"/><Relationship Id="rId1" Type="http://schemas.openxmlformats.org/officeDocument/2006/relationships/externalLinkPath" Target="file:///\\gimecb01\data\ECB%20business%20areas\DGMF\STM\SCENARIOS\ESMA%202025\Data\Parameters\2025-06-03_parameter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ECB%20business%20areas\DGMF\STM\SCENARIOS\ESMA%202025\Data\Parameters\2025-06-03_parameters.xlsx" TargetMode="External"/><Relationship Id="rId1" Type="http://schemas.openxmlformats.org/officeDocument/2006/relationships/externalLinkPath" Target="file:///P:\ECB%20business%20areas\DGMF\STM\SCENARIOS\ESMA%202025\Data\Parameters\2025-06-03_parameter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ECB%20business%20areas\DGMF\STM\04_Scenario_Macro\6_Data\Sovereign%20Risk%20Assesment\new%20methodology\svg_risk_EU_2025-07-28_14-14-46.xlsx" TargetMode="External"/><Relationship Id="rId1" Type="http://schemas.openxmlformats.org/officeDocument/2006/relationships/externalLinkPath" Target="file:///P:\ECB%20business%20areas\DGMF\STM\04_Scenario_Macro\6_Data\Sovereign%20Risk%20Assesment\new%20methodology\svg_risk_EU_2025-07-28_14-14-4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1">
          <cell r="A1" t="str">
            <v>cc</v>
          </cell>
          <cell r="B1" t="str">
            <v>gdp_weight</v>
          </cell>
        </row>
        <row r="2">
          <cell r="A2" t="str">
            <v>AT</v>
          </cell>
          <cell r="B2">
            <v>2.711027228616068E-2</v>
          </cell>
        </row>
        <row r="3">
          <cell r="A3" t="str">
            <v>BE</v>
          </cell>
          <cell r="B3">
            <v>3.465393971060881E-2</v>
          </cell>
        </row>
        <row r="4">
          <cell r="A4" t="str">
            <v>BG</v>
          </cell>
          <cell r="B4">
            <v>4.7830512120298537E-3</v>
          </cell>
        </row>
        <row r="5">
          <cell r="A5" t="str">
            <v>CY</v>
          </cell>
          <cell r="B5">
            <v>1.874836840270347E-3</v>
          </cell>
        </row>
        <row r="6">
          <cell r="A6" t="str">
            <v>CZ</v>
          </cell>
          <cell r="B6">
            <v>1.5721347304897271E-2</v>
          </cell>
        </row>
        <row r="7">
          <cell r="A7" t="str">
            <v>DE</v>
          </cell>
          <cell r="B7">
            <v>0.23824505610263089</v>
          </cell>
        </row>
        <row r="8">
          <cell r="A8" t="str">
            <v>DK</v>
          </cell>
          <cell r="B8">
            <v>2.3871417862705038E-2</v>
          </cell>
        </row>
        <row r="9">
          <cell r="A9" t="str">
            <v>ES</v>
          </cell>
          <cell r="B9">
            <v>8.9424396511389323E-2</v>
          </cell>
        </row>
        <row r="10">
          <cell r="A10" t="str">
            <v>FI</v>
          </cell>
          <cell r="B10">
            <v>1.5969633196551349E-2</v>
          </cell>
        </row>
        <row r="11">
          <cell r="A11" t="str">
            <v>FR</v>
          </cell>
          <cell r="B11">
            <v>0.17252671482002399</v>
          </cell>
        </row>
        <row r="12">
          <cell r="A12" t="str">
            <v>GR</v>
          </cell>
          <cell r="B12">
            <v>1.327856778053422E-2</v>
          </cell>
        </row>
        <row r="13">
          <cell r="A13" t="str">
            <v>HR</v>
          </cell>
          <cell r="B13">
            <v>4.3480358552856879E-3</v>
          </cell>
        </row>
        <row r="14">
          <cell r="A14" t="str">
            <v>HU</v>
          </cell>
          <cell r="B14">
            <v>1.022002646763787E-2</v>
          </cell>
        </row>
        <row r="15">
          <cell r="A15" t="str">
            <v>IE</v>
          </cell>
          <cell r="B15">
            <v>3.0355665951182029E-2</v>
          </cell>
        </row>
        <row r="16">
          <cell r="A16" t="str">
            <v>IT</v>
          </cell>
          <cell r="B16">
            <v>0.12751002769525191</v>
          </cell>
        </row>
        <row r="17">
          <cell r="A17" t="str">
            <v>LT</v>
          </cell>
          <cell r="B17">
            <v>3.7314125069910949E-3</v>
          </cell>
        </row>
        <row r="18">
          <cell r="A18" t="str">
            <v>LU</v>
          </cell>
          <cell r="B18">
            <v>4.5143626752194282E-3</v>
          </cell>
        </row>
        <row r="19">
          <cell r="A19" t="str">
            <v>LV</v>
          </cell>
          <cell r="B19">
            <v>2.1521857186905888E-3</v>
          </cell>
        </row>
        <row r="20">
          <cell r="A20" t="str">
            <v>MT</v>
          </cell>
          <cell r="B20">
            <v>1.2668930187711681E-3</v>
          </cell>
        </row>
        <row r="21">
          <cell r="A21" t="str">
            <v>NL</v>
          </cell>
          <cell r="B21">
            <v>6.0758647637276189E-2</v>
          </cell>
        </row>
        <row r="22">
          <cell r="A22" t="str">
            <v>PL</v>
          </cell>
          <cell r="B22">
            <v>4.0735135893268562E-2</v>
          </cell>
        </row>
        <row r="23">
          <cell r="A23" t="str">
            <v>PT</v>
          </cell>
          <cell r="B23">
            <v>1.5674251906429751E-2</v>
          </cell>
        </row>
        <row r="24">
          <cell r="A24" t="str">
            <v>RO</v>
          </cell>
          <cell r="B24">
            <v>1.65315646312829E-2</v>
          </cell>
        </row>
        <row r="25">
          <cell r="A25" t="str">
            <v>SE</v>
          </cell>
          <cell r="B25">
            <v>3.4297166618871409E-2</v>
          </cell>
        </row>
        <row r="26">
          <cell r="A26" t="str">
            <v>SI</v>
          </cell>
          <cell r="B26">
            <v>3.5531543376699369E-3</v>
          </cell>
        </row>
        <row r="27">
          <cell r="A27" t="str">
            <v>SK</v>
          </cell>
          <cell r="B27">
            <v>6.8922354583697094E-3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1">
          <cell r="A1" t="str">
            <v>cc</v>
          </cell>
          <cell r="B1" t="str">
            <v>gdp_weight</v>
          </cell>
        </row>
        <row r="2">
          <cell r="A2" t="str">
            <v>AT</v>
          </cell>
          <cell r="B2">
            <v>3.1750987395857327E-2</v>
          </cell>
        </row>
        <row r="3">
          <cell r="A3" t="str">
            <v>BE</v>
          </cell>
          <cell r="B3">
            <v>4.0585973883044427E-2</v>
          </cell>
        </row>
        <row r="4">
          <cell r="A4" t="str">
            <v>CY</v>
          </cell>
          <cell r="B4">
            <v>2.195769937548755E-3</v>
          </cell>
        </row>
        <row r="5">
          <cell r="A5" t="str">
            <v>DE</v>
          </cell>
          <cell r="B5">
            <v>0.27902765761970999</v>
          </cell>
        </row>
        <row r="6">
          <cell r="A6" t="str">
            <v>ES</v>
          </cell>
          <cell r="B6">
            <v>0.10473199444642579</v>
          </cell>
        </row>
        <row r="7">
          <cell r="A7" t="str">
            <v>FI</v>
          </cell>
          <cell r="B7">
            <v>1.8703302459968572E-2</v>
          </cell>
        </row>
        <row r="8">
          <cell r="A8" t="str">
            <v>FR</v>
          </cell>
          <cell r="B8">
            <v>0.20205970231053799</v>
          </cell>
        </row>
        <row r="9">
          <cell r="A9" t="str">
            <v>GR</v>
          </cell>
          <cell r="B9">
            <v>1.555158258037868E-2</v>
          </cell>
        </row>
        <row r="10">
          <cell r="A10" t="str">
            <v>HR</v>
          </cell>
          <cell r="B10">
            <v>5.0923292167886517E-3</v>
          </cell>
        </row>
        <row r="11">
          <cell r="A11" t="str">
            <v>IE</v>
          </cell>
          <cell r="B11">
            <v>3.5551924998586268E-2</v>
          </cell>
        </row>
        <row r="12">
          <cell r="A12" t="str">
            <v>IT</v>
          </cell>
          <cell r="B12">
            <v>0.1493370940528726</v>
          </cell>
        </row>
        <row r="13">
          <cell r="A13" t="str">
            <v>LT</v>
          </cell>
          <cell r="B13">
            <v>4.3701527682072994E-3</v>
          </cell>
        </row>
        <row r="14">
          <cell r="A14" t="str">
            <v>LU</v>
          </cell>
          <cell r="B14">
            <v>5.2871277310774607E-3</v>
          </cell>
        </row>
        <row r="15">
          <cell r="A15" t="str">
            <v>LV</v>
          </cell>
          <cell r="B15">
            <v>2.520595179066954E-3</v>
          </cell>
        </row>
        <row r="16">
          <cell r="A16" t="str">
            <v>MT</v>
          </cell>
          <cell r="B16">
            <v>1.4837587703402451E-3</v>
          </cell>
        </row>
        <row r="17">
          <cell r="A17" t="str">
            <v>NL</v>
          </cell>
          <cell r="B17">
            <v>7.1159265202411462E-2</v>
          </cell>
        </row>
        <row r="18">
          <cell r="A18" t="str">
            <v>PT</v>
          </cell>
          <cell r="B18">
            <v>1.8357358032681851E-2</v>
          </cell>
        </row>
        <row r="19">
          <cell r="A19" t="str">
            <v>SI</v>
          </cell>
          <cell r="B19">
            <v>4.1613805055172636E-3</v>
          </cell>
        </row>
        <row r="20">
          <cell r="A20" t="str">
            <v>SK</v>
          </cell>
          <cell r="B20">
            <v>8.0720429089784253E-3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ckets"/>
      <sheetName val="Ratings-EU"/>
      <sheetName val="Ratings-non-EU"/>
      <sheetName val="Real GDP EU Weights"/>
      <sheetName val="Real GDP EA Weights"/>
      <sheetName val="Real GDP Bucketed Weights"/>
      <sheetName val="Coefficient"/>
    </sheetNames>
    <sheetDataSet>
      <sheetData sheetId="0"/>
      <sheetData sheetId="1">
        <row r="1">
          <cell r="B1" t="str">
            <v>10Y_1Y</v>
          </cell>
          <cell r="C1" t="str">
            <v>EU_avg_steepness</v>
          </cell>
          <cell r="D1" t="str">
            <v>Cri1_yield</v>
          </cell>
          <cell r="E1" t="str">
            <v>FITCH</v>
          </cell>
          <cell r="F1" t="str">
            <v>MOO</v>
          </cell>
          <cell r="G1" t="str">
            <v>SNP</v>
          </cell>
          <cell r="H1" t="str">
            <v>M_good</v>
          </cell>
          <cell r="I1" t="str">
            <v>S_F_good</v>
          </cell>
          <cell r="J1" t="str">
            <v>M_score</v>
          </cell>
          <cell r="K1" t="str">
            <v>F_score</v>
          </cell>
          <cell r="L1" t="str">
            <v>SNP_score</v>
          </cell>
          <cell r="M1" t="str">
            <v>Cri2_rat</v>
          </cell>
          <cell r="N1" t="str">
            <v>Debt_to_GDP</v>
          </cell>
          <cell r="O1" t="str">
            <v>Debt_to_GDP_EU</v>
          </cell>
          <cell r="P1" t="str">
            <v>Cri3_dtg</v>
          </cell>
          <cell r="Q1" t="str">
            <v>GYD_10Y</v>
          </cell>
          <cell r="R1" t="str">
            <v>EU_avg_10Y</v>
          </cell>
          <cell r="S1" t="str">
            <v>Cri4_LTR</v>
          </cell>
          <cell r="T1" t="str">
            <v>score</v>
          </cell>
          <cell r="U1" t="str">
            <v>risk_level</v>
          </cell>
        </row>
        <row r="2">
          <cell r="A2" t="str">
            <v>AT</v>
          </cell>
          <cell r="B2">
            <v>0.72487944274549765</v>
          </cell>
          <cell r="C2">
            <v>0.87507762775087594</v>
          </cell>
          <cell r="D2">
            <v>0</v>
          </cell>
          <cell r="E2" t="str">
            <v>AA+</v>
          </cell>
          <cell r="F2" t="str">
            <v>Aa1</v>
          </cell>
          <cell r="G2" t="str">
            <v>AA+</v>
          </cell>
          <cell r="H2" t="str">
            <v>['Aaa', 'Aa1', 'Aa2']</v>
          </cell>
          <cell r="I2" t="str">
            <v>['AAA', 'AA', 'AA+']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81.78</v>
          </cell>
          <cell r="O2">
            <v>81.046000000000006</v>
          </cell>
          <cell r="P2">
            <v>1</v>
          </cell>
          <cell r="Q2">
            <v>2.927759259259259</v>
          </cell>
          <cell r="R2">
            <v>3.2564189570605948</v>
          </cell>
          <cell r="S2">
            <v>0</v>
          </cell>
          <cell r="T2">
            <v>1</v>
          </cell>
          <cell r="U2" t="str">
            <v>L</v>
          </cell>
        </row>
        <row r="3">
          <cell r="A3" t="str">
            <v>BE</v>
          </cell>
          <cell r="B3">
            <v>0.93722407407407449</v>
          </cell>
          <cell r="C3">
            <v>0.87507762775087594</v>
          </cell>
          <cell r="D3">
            <v>1</v>
          </cell>
          <cell r="E3" t="str">
            <v>AA-</v>
          </cell>
          <cell r="F3" t="str">
            <v>Aa3</v>
          </cell>
          <cell r="G3" t="str">
            <v>AA</v>
          </cell>
          <cell r="H3" t="str">
            <v>['Aaa', 'Aa1', 'Aa2']</v>
          </cell>
          <cell r="I3" t="str">
            <v>['AAA', 'AA', 'AA+']</v>
          </cell>
          <cell r="J3">
            <v>1</v>
          </cell>
          <cell r="K3">
            <v>1</v>
          </cell>
          <cell r="L3">
            <v>0</v>
          </cell>
          <cell r="M3">
            <v>0.66666666666666663</v>
          </cell>
          <cell r="N3">
            <v>104.706</v>
          </cell>
          <cell r="O3">
            <v>81.046000000000006</v>
          </cell>
          <cell r="P3">
            <v>1</v>
          </cell>
          <cell r="Q3">
            <v>3.081990740740741</v>
          </cell>
          <cell r="R3">
            <v>3.2564189570605948</v>
          </cell>
          <cell r="S3">
            <v>0</v>
          </cell>
          <cell r="T3">
            <v>2.666666666666667</v>
          </cell>
          <cell r="U3" t="str">
            <v>M</v>
          </cell>
        </row>
        <row r="4">
          <cell r="A4" t="str">
            <v>BG</v>
          </cell>
          <cell r="B4">
            <v>0.66091300940438913</v>
          </cell>
          <cell r="C4">
            <v>0.87507762775087594</v>
          </cell>
          <cell r="D4">
            <v>0</v>
          </cell>
          <cell r="E4" t="str">
            <v>BBB</v>
          </cell>
          <cell r="F4" t="str">
            <v>Baa1</v>
          </cell>
          <cell r="G4" t="str">
            <v>BBB</v>
          </cell>
          <cell r="H4" t="str">
            <v>['Aaa', 'Aa1', 'Aa2']</v>
          </cell>
          <cell r="I4" t="str">
            <v>['AAA', 'AA', 'AA+']</v>
          </cell>
          <cell r="J4">
            <v>2</v>
          </cell>
          <cell r="K4">
            <v>2</v>
          </cell>
          <cell r="L4">
            <v>2</v>
          </cell>
          <cell r="M4">
            <v>2</v>
          </cell>
          <cell r="N4">
            <v>24.077999999999999</v>
          </cell>
          <cell r="O4">
            <v>81.046000000000006</v>
          </cell>
          <cell r="P4">
            <v>0</v>
          </cell>
          <cell r="Q4">
            <v>3.8505681818181818</v>
          </cell>
          <cell r="R4">
            <v>3.2564189570605948</v>
          </cell>
          <cell r="S4">
            <v>1</v>
          </cell>
          <cell r="T4">
            <v>3</v>
          </cell>
          <cell r="U4" t="str">
            <v>M</v>
          </cell>
        </row>
        <row r="5">
          <cell r="A5" t="str">
            <v>CY</v>
          </cell>
          <cell r="B5"/>
          <cell r="C5">
            <v>0.87507762775087594</v>
          </cell>
          <cell r="D5">
            <v>0</v>
          </cell>
          <cell r="E5" t="str">
            <v>A-</v>
          </cell>
          <cell r="F5" t="str">
            <v>A3</v>
          </cell>
          <cell r="G5" t="str">
            <v>A-</v>
          </cell>
          <cell r="H5" t="str">
            <v>['Aaa', 'Aa1', 'Aa2']</v>
          </cell>
          <cell r="I5" t="str">
            <v>['AAA', 'AA', 'AA+']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65.025999999999996</v>
          </cell>
          <cell r="O5">
            <v>81.046000000000006</v>
          </cell>
          <cell r="P5">
            <v>0</v>
          </cell>
          <cell r="Q5">
            <v>3.0982935779816509</v>
          </cell>
          <cell r="R5">
            <v>3.2564189570605948</v>
          </cell>
          <cell r="S5">
            <v>0</v>
          </cell>
          <cell r="T5">
            <v>1</v>
          </cell>
          <cell r="U5" t="str">
            <v>L</v>
          </cell>
        </row>
        <row r="6">
          <cell r="A6" t="str">
            <v>CZ</v>
          </cell>
          <cell r="B6">
            <v>0.53352836474395504</v>
          </cell>
          <cell r="C6">
            <v>0.87507762775087594</v>
          </cell>
          <cell r="D6">
            <v>0</v>
          </cell>
          <cell r="E6" t="str">
            <v>AA-</v>
          </cell>
          <cell r="F6" t="str">
            <v>Aa3</v>
          </cell>
          <cell r="G6" t="str">
            <v>AA</v>
          </cell>
          <cell r="H6" t="str">
            <v>['Aaa', 'Aa1', 'Aa2']</v>
          </cell>
          <cell r="I6" t="str">
            <v>['AAA', 'AA', 'AA+']</v>
          </cell>
          <cell r="J6">
            <v>1</v>
          </cell>
          <cell r="K6">
            <v>1</v>
          </cell>
          <cell r="L6">
            <v>0</v>
          </cell>
          <cell r="M6">
            <v>0.66666666666666663</v>
          </cell>
          <cell r="N6">
            <v>43.591000000000001</v>
          </cell>
          <cell r="O6">
            <v>81.046000000000006</v>
          </cell>
          <cell r="P6">
            <v>0</v>
          </cell>
          <cell r="Q6">
            <v>4.1131067961165044</v>
          </cell>
          <cell r="R6">
            <v>3.2564189570605948</v>
          </cell>
          <cell r="S6">
            <v>1</v>
          </cell>
          <cell r="T6">
            <v>1.666666666666667</v>
          </cell>
          <cell r="U6" t="str">
            <v>L</v>
          </cell>
        </row>
        <row r="7">
          <cell r="A7" t="str">
            <v>DE</v>
          </cell>
          <cell r="B7">
            <v>0.53468927377175657</v>
          </cell>
          <cell r="C7">
            <v>0.87507762775087594</v>
          </cell>
          <cell r="D7">
            <v>0</v>
          </cell>
          <cell r="E7" t="str">
            <v>AAA</v>
          </cell>
          <cell r="F7" t="str">
            <v>Aaa</v>
          </cell>
          <cell r="G7" t="str">
            <v>AAA</v>
          </cell>
          <cell r="H7" t="str">
            <v>['Aaa', 'Aa1', 'Aa2']</v>
          </cell>
          <cell r="I7" t="str">
            <v>['AAA', 'AA', 'AA+']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62.456000000000003</v>
          </cell>
          <cell r="O7">
            <v>81.046000000000006</v>
          </cell>
          <cell r="P7">
            <v>0</v>
          </cell>
          <cell r="Q7">
            <v>2.5646238532110091</v>
          </cell>
          <cell r="R7">
            <v>3.2564189570605948</v>
          </cell>
          <cell r="S7">
            <v>0</v>
          </cell>
          <cell r="T7">
            <v>0</v>
          </cell>
          <cell r="U7" t="str">
            <v>L</v>
          </cell>
        </row>
        <row r="8">
          <cell r="A8" t="str">
            <v>DK</v>
          </cell>
          <cell r="B8">
            <v>0.36447627785058989</v>
          </cell>
          <cell r="C8">
            <v>0.87507762775087594</v>
          </cell>
          <cell r="D8">
            <v>0</v>
          </cell>
          <cell r="E8" t="str">
            <v>AAA</v>
          </cell>
          <cell r="F8" t="str">
            <v>Aaa</v>
          </cell>
          <cell r="G8" t="str">
            <v>AAA</v>
          </cell>
          <cell r="H8" t="str">
            <v>['Aaa', 'Aa1', 'Aa2']</v>
          </cell>
          <cell r="I8" t="str">
            <v>['AAA', 'AA', 'AA+']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31.091999999999999</v>
          </cell>
          <cell r="O8">
            <v>81.046000000000006</v>
          </cell>
          <cell r="P8">
            <v>0</v>
          </cell>
          <cell r="Q8">
            <v>2.336247706422018</v>
          </cell>
          <cell r="R8">
            <v>3.2564189570605948</v>
          </cell>
          <cell r="S8">
            <v>0</v>
          </cell>
          <cell r="T8">
            <v>0</v>
          </cell>
          <cell r="U8" t="str">
            <v>L</v>
          </cell>
        </row>
        <row r="9">
          <cell r="A9" t="str">
            <v>EE</v>
          </cell>
          <cell r="B9"/>
          <cell r="C9"/>
          <cell r="D9">
            <v>0</v>
          </cell>
          <cell r="E9" t="str">
            <v>A+</v>
          </cell>
          <cell r="F9" t="str">
            <v>A1</v>
          </cell>
          <cell r="G9"/>
          <cell r="H9" t="str">
            <v>['Aaa', 'Aa1', 'Aa2']</v>
          </cell>
          <cell r="I9" t="str">
            <v>['AAA', 'AA', 'AA+']</v>
          </cell>
          <cell r="J9">
            <v>1</v>
          </cell>
          <cell r="K9">
            <v>1</v>
          </cell>
          <cell r="L9"/>
          <cell r="M9">
            <v>1</v>
          </cell>
          <cell r="N9">
            <v>23.606000000000002</v>
          </cell>
          <cell r="O9">
            <v>81.046000000000006</v>
          </cell>
          <cell r="P9">
            <v>0</v>
          </cell>
          <cell r="Q9"/>
          <cell r="R9"/>
          <cell r="S9">
            <v>0</v>
          </cell>
          <cell r="T9">
            <v>1</v>
          </cell>
          <cell r="U9" t="str">
            <v>L</v>
          </cell>
        </row>
        <row r="10">
          <cell r="A10" t="str">
            <v>ES</v>
          </cell>
          <cell r="B10">
            <v>1.049324303271594</v>
          </cell>
          <cell r="C10">
            <v>0.87507762775087594</v>
          </cell>
          <cell r="D10">
            <v>1</v>
          </cell>
          <cell r="E10" t="str">
            <v>A-</v>
          </cell>
          <cell r="F10" t="str">
            <v>Baa1</v>
          </cell>
          <cell r="G10" t="str">
            <v>A</v>
          </cell>
          <cell r="H10" t="str">
            <v>['Aaa', 'Aa1', 'Aa2']</v>
          </cell>
          <cell r="I10" t="str">
            <v>['AAA', 'AA', 'AA+']</v>
          </cell>
          <cell r="J10">
            <v>2</v>
          </cell>
          <cell r="K10">
            <v>1</v>
          </cell>
          <cell r="L10">
            <v>1</v>
          </cell>
          <cell r="M10">
            <v>1.333333333333333</v>
          </cell>
          <cell r="N10">
            <v>101.82</v>
          </cell>
          <cell r="O10">
            <v>81.046000000000006</v>
          </cell>
          <cell r="P10">
            <v>1</v>
          </cell>
          <cell r="Q10">
            <v>3.22254128440367</v>
          </cell>
          <cell r="R10">
            <v>3.2564189570605948</v>
          </cell>
          <cell r="S10">
            <v>0</v>
          </cell>
          <cell r="T10">
            <v>3.333333333333333</v>
          </cell>
          <cell r="U10" t="str">
            <v>H</v>
          </cell>
        </row>
        <row r="11">
          <cell r="A11" t="str">
            <v>FI</v>
          </cell>
          <cell r="B11">
            <v>0.65194135299665623</v>
          </cell>
          <cell r="C11">
            <v>0.87507762775087594</v>
          </cell>
          <cell r="D11">
            <v>0</v>
          </cell>
          <cell r="E11" t="str">
            <v>AA+</v>
          </cell>
          <cell r="F11" t="str">
            <v>Aa1</v>
          </cell>
          <cell r="G11" t="str">
            <v>AA+</v>
          </cell>
          <cell r="H11" t="str">
            <v>['Aaa', 'Aa1', 'Aa2']</v>
          </cell>
          <cell r="I11" t="str">
            <v>['AAA', 'AA', 'AA+']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82.087000000000003</v>
          </cell>
          <cell r="O11">
            <v>81.046000000000006</v>
          </cell>
          <cell r="P11">
            <v>1</v>
          </cell>
          <cell r="Q11">
            <v>2.8981376146788991</v>
          </cell>
          <cell r="R11">
            <v>3.2564189570605948</v>
          </cell>
          <cell r="S11">
            <v>0</v>
          </cell>
          <cell r="T11">
            <v>1</v>
          </cell>
          <cell r="U11" t="str">
            <v>L</v>
          </cell>
        </row>
        <row r="12">
          <cell r="A12" t="str">
            <v>FR</v>
          </cell>
          <cell r="B12">
            <v>1.1135572009693611</v>
          </cell>
          <cell r="C12">
            <v>0.87507762775087594</v>
          </cell>
          <cell r="D12">
            <v>1</v>
          </cell>
          <cell r="E12" t="str">
            <v>AA-</v>
          </cell>
          <cell r="F12" t="str">
            <v>Aa3</v>
          </cell>
          <cell r="G12" t="str">
            <v>AA-</v>
          </cell>
          <cell r="H12" t="str">
            <v>['Aaa', 'Aa1', 'Aa2']</v>
          </cell>
          <cell r="I12" t="str">
            <v>['AAA', 'AA', 'AA+']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113.14</v>
          </cell>
          <cell r="O12">
            <v>81.046000000000006</v>
          </cell>
          <cell r="P12">
            <v>1</v>
          </cell>
          <cell r="Q12">
            <v>3.2976788990825692</v>
          </cell>
          <cell r="R12">
            <v>3.2564189570605948</v>
          </cell>
          <cell r="S12">
            <v>1</v>
          </cell>
          <cell r="T12">
            <v>4</v>
          </cell>
          <cell r="U12" t="str">
            <v>H</v>
          </cell>
        </row>
        <row r="13">
          <cell r="A13" t="str">
            <v>GR</v>
          </cell>
          <cell r="B13">
            <v>1.18451203046564</v>
          </cell>
          <cell r="C13">
            <v>0.87507762775087594</v>
          </cell>
          <cell r="D13">
            <v>1</v>
          </cell>
          <cell r="E13" t="str">
            <v>BBB-</v>
          </cell>
          <cell r="F13" t="str">
            <v>Baa3</v>
          </cell>
          <cell r="G13" t="str">
            <v>BBB</v>
          </cell>
          <cell r="H13" t="str">
            <v>['Aaa', 'Aa1', 'Aa2']</v>
          </cell>
          <cell r="I13" t="str">
            <v>['AAA', 'AA', 'AA+']</v>
          </cell>
          <cell r="J13">
            <v>2</v>
          </cell>
          <cell r="K13">
            <v>2</v>
          </cell>
          <cell r="L13">
            <v>2</v>
          </cell>
          <cell r="M13">
            <v>2</v>
          </cell>
          <cell r="N13">
            <v>153.58799999999999</v>
          </cell>
          <cell r="O13">
            <v>81.046000000000006</v>
          </cell>
          <cell r="P13">
            <v>1</v>
          </cell>
          <cell r="Q13">
            <v>3.4329082568807339</v>
          </cell>
          <cell r="R13">
            <v>3.2564189570605948</v>
          </cell>
          <cell r="S13">
            <v>1</v>
          </cell>
          <cell r="T13">
            <v>5</v>
          </cell>
          <cell r="U13" t="str">
            <v>H</v>
          </cell>
        </row>
        <row r="14">
          <cell r="A14" t="str">
            <v>HR</v>
          </cell>
          <cell r="B14">
            <v>0.47738289760348568</v>
          </cell>
          <cell r="C14">
            <v>0.87507762775087594</v>
          </cell>
          <cell r="D14">
            <v>0</v>
          </cell>
          <cell r="E14" t="str">
            <v>A-</v>
          </cell>
          <cell r="F14" t="str">
            <v>A3</v>
          </cell>
          <cell r="G14" t="str">
            <v>A-</v>
          </cell>
          <cell r="H14" t="str">
            <v>['Aaa', 'Aa1', 'Aa2']</v>
          </cell>
          <cell r="I14" t="str">
            <v>['AAA', 'AA', 'AA+']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57.652999999999999</v>
          </cell>
          <cell r="O14">
            <v>81.046000000000006</v>
          </cell>
          <cell r="P14">
            <v>0</v>
          </cell>
          <cell r="Q14">
            <v>3.1209907407407411</v>
          </cell>
          <cell r="R14">
            <v>3.2564189570605948</v>
          </cell>
          <cell r="S14">
            <v>0</v>
          </cell>
          <cell r="T14">
            <v>1</v>
          </cell>
          <cell r="U14" t="str">
            <v>L</v>
          </cell>
        </row>
        <row r="15">
          <cell r="A15" t="str">
            <v>HU</v>
          </cell>
          <cell r="B15">
            <v>0.75840384615384604</v>
          </cell>
          <cell r="C15">
            <v>0.87507762775087594</v>
          </cell>
          <cell r="D15">
            <v>0</v>
          </cell>
          <cell r="E15" t="str">
            <v>BBB</v>
          </cell>
          <cell r="F15" t="str">
            <v>Baa2</v>
          </cell>
          <cell r="G15" t="str">
            <v>BBB-</v>
          </cell>
          <cell r="H15" t="str">
            <v>['Aaa', 'Aa1', 'Aa2']</v>
          </cell>
          <cell r="I15" t="str">
            <v>['AAA', 'AA', 'AA+']</v>
          </cell>
          <cell r="J15">
            <v>2</v>
          </cell>
          <cell r="K15">
            <v>2</v>
          </cell>
          <cell r="L15">
            <v>2</v>
          </cell>
          <cell r="M15">
            <v>2</v>
          </cell>
          <cell r="N15">
            <v>73.453999999999994</v>
          </cell>
          <cell r="O15">
            <v>81.046000000000006</v>
          </cell>
          <cell r="P15">
            <v>0</v>
          </cell>
          <cell r="Q15">
            <v>6.9686538461538463</v>
          </cell>
          <cell r="R15">
            <v>3.2564189570605948</v>
          </cell>
          <cell r="S15">
            <v>1</v>
          </cell>
          <cell r="T15">
            <v>3</v>
          </cell>
          <cell r="U15" t="str">
            <v>M</v>
          </cell>
        </row>
        <row r="16">
          <cell r="A16" t="str">
            <v>IE</v>
          </cell>
          <cell r="B16">
            <v>6.7583809523809713E-2</v>
          </cell>
          <cell r="C16">
            <v>0.87507762775087594</v>
          </cell>
          <cell r="D16">
            <v>0</v>
          </cell>
          <cell r="E16" t="str">
            <v>AA</v>
          </cell>
          <cell r="F16" t="str">
            <v>Aa3</v>
          </cell>
          <cell r="G16" t="str">
            <v>AA</v>
          </cell>
          <cell r="H16" t="str">
            <v>['Aaa', 'Aa1', 'Aa2']</v>
          </cell>
          <cell r="I16" t="str">
            <v>['AAA', 'AA', 'AA+']</v>
          </cell>
          <cell r="J16">
            <v>1</v>
          </cell>
          <cell r="K16">
            <v>0</v>
          </cell>
          <cell r="L16">
            <v>0</v>
          </cell>
          <cell r="M16">
            <v>0.33333333333333331</v>
          </cell>
          <cell r="N16">
            <v>40.9</v>
          </cell>
          <cell r="O16">
            <v>81.046000000000006</v>
          </cell>
          <cell r="P16">
            <v>0</v>
          </cell>
          <cell r="Q16">
            <v>2.7288333333333332</v>
          </cell>
          <cell r="R16">
            <v>3.2564189570605948</v>
          </cell>
          <cell r="S16">
            <v>0</v>
          </cell>
          <cell r="T16">
            <v>0.33333333333333331</v>
          </cell>
          <cell r="U16" t="str">
            <v>L</v>
          </cell>
        </row>
        <row r="17">
          <cell r="A17" t="str">
            <v>IT</v>
          </cell>
          <cell r="B17">
            <v>1.4502202692274719</v>
          </cell>
          <cell r="C17">
            <v>0.87507762775087594</v>
          </cell>
          <cell r="D17">
            <v>1</v>
          </cell>
          <cell r="E17" t="str">
            <v>BBB</v>
          </cell>
          <cell r="F17" t="str">
            <v>Baa3</v>
          </cell>
          <cell r="G17" t="str">
            <v>BBB+</v>
          </cell>
          <cell r="H17" t="str">
            <v>['Aaa', 'Aa1', 'Aa2']</v>
          </cell>
          <cell r="I17" t="str">
            <v>['AAA', 'AA', 'AA+']</v>
          </cell>
          <cell r="J17">
            <v>2</v>
          </cell>
          <cell r="K17">
            <v>2</v>
          </cell>
          <cell r="L17">
            <v>2</v>
          </cell>
          <cell r="M17">
            <v>2</v>
          </cell>
          <cell r="N17">
            <v>135.32599999999999</v>
          </cell>
          <cell r="O17">
            <v>81.046000000000006</v>
          </cell>
          <cell r="P17">
            <v>1</v>
          </cell>
          <cell r="Q17">
            <v>3.6677155963302752</v>
          </cell>
          <cell r="R17">
            <v>3.2564189570605948</v>
          </cell>
          <cell r="S17">
            <v>1</v>
          </cell>
          <cell r="T17">
            <v>5</v>
          </cell>
          <cell r="U17" t="str">
            <v>H</v>
          </cell>
        </row>
        <row r="18">
          <cell r="A18" t="str">
            <v>LT</v>
          </cell>
          <cell r="B18">
            <v>0.59162595019659214</v>
          </cell>
          <cell r="C18">
            <v>0.87507762775087594</v>
          </cell>
          <cell r="D18">
            <v>0</v>
          </cell>
          <cell r="E18" t="str">
            <v>A</v>
          </cell>
          <cell r="F18" t="str">
            <v>A2</v>
          </cell>
          <cell r="G18" t="str">
            <v>A</v>
          </cell>
          <cell r="H18" t="str">
            <v>['Aaa', 'Aa1', 'Aa2']</v>
          </cell>
          <cell r="I18" t="str">
            <v>['AAA', 'AA', 'AA+']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38.225000000000001</v>
          </cell>
          <cell r="O18">
            <v>81.046000000000006</v>
          </cell>
          <cell r="P18">
            <v>0</v>
          </cell>
          <cell r="Q18">
            <v>3.2955688073394489</v>
          </cell>
          <cell r="R18">
            <v>3.2564189570605948</v>
          </cell>
          <cell r="S18">
            <v>1</v>
          </cell>
          <cell r="T18">
            <v>2</v>
          </cell>
          <cell r="U18" t="str">
            <v>M</v>
          </cell>
        </row>
        <row r="19">
          <cell r="A19" t="str">
            <v>LU</v>
          </cell>
          <cell r="B19"/>
          <cell r="C19">
            <v>0.87507762775087594</v>
          </cell>
          <cell r="D19">
            <v>0</v>
          </cell>
          <cell r="E19" t="str">
            <v>AAA</v>
          </cell>
          <cell r="F19" t="str">
            <v>Aaa</v>
          </cell>
          <cell r="G19" t="str">
            <v>AAA</v>
          </cell>
          <cell r="H19" t="str">
            <v>['Aaa', 'Aa1', 'Aa2']</v>
          </cell>
          <cell r="I19" t="str">
            <v>['AAA', 'AA', 'AA+']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26.31</v>
          </cell>
          <cell r="O19">
            <v>81.046000000000006</v>
          </cell>
          <cell r="P19">
            <v>0</v>
          </cell>
          <cell r="Q19">
            <v>2.8936138613861391</v>
          </cell>
          <cell r="R19">
            <v>3.2564189570605948</v>
          </cell>
          <cell r="S19">
            <v>0</v>
          </cell>
          <cell r="T19">
            <v>0</v>
          </cell>
          <cell r="U19" t="str">
            <v>L</v>
          </cell>
        </row>
        <row r="20">
          <cell r="A20" t="str">
            <v>LV</v>
          </cell>
          <cell r="B20"/>
          <cell r="C20">
            <v>0.87507762775087594</v>
          </cell>
          <cell r="D20">
            <v>0</v>
          </cell>
          <cell r="E20" t="str">
            <v>A-</v>
          </cell>
          <cell r="F20" t="str">
            <v>A3</v>
          </cell>
          <cell r="G20" t="str">
            <v>A</v>
          </cell>
          <cell r="H20" t="str">
            <v>['Aaa', 'Aa1', 'Aa2']</v>
          </cell>
          <cell r="I20" t="str">
            <v>['AAA', 'AA', 'AA+']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46.756</v>
          </cell>
          <cell r="O20">
            <v>81.046000000000006</v>
          </cell>
          <cell r="P20">
            <v>0</v>
          </cell>
          <cell r="Q20"/>
          <cell r="R20"/>
          <cell r="S20">
            <v>0</v>
          </cell>
          <cell r="T20">
            <v>1</v>
          </cell>
          <cell r="U20" t="str">
            <v>L</v>
          </cell>
        </row>
        <row r="21">
          <cell r="A21" t="str">
            <v>MT</v>
          </cell>
          <cell r="B21">
            <v>1.2840198019801981</v>
          </cell>
          <cell r="C21">
            <v>0.87507762775087594</v>
          </cell>
          <cell r="D21">
            <v>1</v>
          </cell>
          <cell r="E21" t="str">
            <v>A+</v>
          </cell>
          <cell r="F21" t="str">
            <v>A2</v>
          </cell>
          <cell r="G21" t="str">
            <v>A-</v>
          </cell>
          <cell r="H21" t="str">
            <v>['Aaa', 'Aa1', 'Aa2']</v>
          </cell>
          <cell r="I21" t="str">
            <v>['AAA', 'AA', 'AA+']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47.387999999999998</v>
          </cell>
          <cell r="O21">
            <v>81.046000000000006</v>
          </cell>
          <cell r="P21">
            <v>0</v>
          </cell>
          <cell r="Q21">
            <v>3.317524752475248</v>
          </cell>
          <cell r="R21">
            <v>3.2564189570605948</v>
          </cell>
          <cell r="S21">
            <v>1</v>
          </cell>
          <cell r="T21">
            <v>3</v>
          </cell>
          <cell r="U21" t="str">
            <v>M</v>
          </cell>
        </row>
        <row r="22">
          <cell r="A22" t="str">
            <v>NL</v>
          </cell>
          <cell r="B22"/>
          <cell r="C22">
            <v>0.87507762775087594</v>
          </cell>
          <cell r="D22">
            <v>0</v>
          </cell>
          <cell r="E22" t="str">
            <v>AAA</v>
          </cell>
          <cell r="F22" t="str">
            <v>Aaa</v>
          </cell>
          <cell r="G22" t="str">
            <v>AAA</v>
          </cell>
          <cell r="H22" t="str">
            <v>['Aaa', 'Aa1', 'Aa2']</v>
          </cell>
          <cell r="I22" t="str">
            <v>['AAA', 'AA', 'AA+']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43.344999999999999</v>
          </cell>
          <cell r="O22">
            <v>81.046000000000006</v>
          </cell>
          <cell r="P22">
            <v>0</v>
          </cell>
          <cell r="Q22">
            <v>2.780357798165138</v>
          </cell>
          <cell r="R22">
            <v>3.2564189570605948</v>
          </cell>
          <cell r="S22">
            <v>0</v>
          </cell>
          <cell r="T22">
            <v>0</v>
          </cell>
          <cell r="U22" t="str">
            <v>L</v>
          </cell>
        </row>
        <row r="23">
          <cell r="A23" t="str">
            <v>PL</v>
          </cell>
          <cell r="B23">
            <v>0.87043689320388395</v>
          </cell>
          <cell r="C23">
            <v>0.87507762775087594</v>
          </cell>
          <cell r="D23">
            <v>0</v>
          </cell>
          <cell r="E23" t="str">
            <v>A-</v>
          </cell>
          <cell r="F23" t="str">
            <v>A2</v>
          </cell>
          <cell r="G23" t="str">
            <v>A</v>
          </cell>
          <cell r="H23" t="str">
            <v>['Aaa', 'Aa1', 'Aa2']</v>
          </cell>
          <cell r="I23" t="str">
            <v>['AAA', 'AA', 'AA+']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55.615000000000002</v>
          </cell>
          <cell r="O23">
            <v>81.046000000000006</v>
          </cell>
          <cell r="P23">
            <v>0</v>
          </cell>
          <cell r="Q23">
            <v>5.7162330097087386</v>
          </cell>
          <cell r="R23">
            <v>3.2564189570605948</v>
          </cell>
          <cell r="S23">
            <v>1</v>
          </cell>
          <cell r="T23">
            <v>2</v>
          </cell>
          <cell r="U23" t="str">
            <v>M</v>
          </cell>
        </row>
        <row r="24">
          <cell r="A24" t="str">
            <v>PT</v>
          </cell>
          <cell r="B24">
            <v>0.86225173625996732</v>
          </cell>
          <cell r="C24">
            <v>0.87507762775087594</v>
          </cell>
          <cell r="D24">
            <v>0</v>
          </cell>
          <cell r="E24" t="str">
            <v>A-</v>
          </cell>
          <cell r="F24" t="str">
            <v>A3</v>
          </cell>
          <cell r="G24" t="str">
            <v>A</v>
          </cell>
          <cell r="H24" t="str">
            <v>['Aaa', 'Aa1', 'Aa2']</v>
          </cell>
          <cell r="I24" t="str">
            <v>['AAA', 'AA', 'AA+']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94.927000000000007</v>
          </cell>
          <cell r="O24">
            <v>81.046000000000006</v>
          </cell>
          <cell r="P24">
            <v>1</v>
          </cell>
          <cell r="Q24">
            <v>3.0675321100917432</v>
          </cell>
          <cell r="R24">
            <v>3.2564189570605948</v>
          </cell>
          <cell r="S24">
            <v>0</v>
          </cell>
          <cell r="T24">
            <v>2</v>
          </cell>
          <cell r="U24" t="str">
            <v>M</v>
          </cell>
        </row>
        <row r="25">
          <cell r="A25" t="str">
            <v>RO</v>
          </cell>
          <cell r="B25">
            <v>0.95019719887955212</v>
          </cell>
          <cell r="C25">
            <v>0.87507762775087594</v>
          </cell>
          <cell r="D25">
            <v>1</v>
          </cell>
          <cell r="E25" t="str">
            <v>BBB-</v>
          </cell>
          <cell r="F25" t="str">
            <v>Baa3</v>
          </cell>
          <cell r="G25" t="str">
            <v>BBB-</v>
          </cell>
          <cell r="H25" t="str">
            <v>['Aaa', 'Aa1', 'Aa2']</v>
          </cell>
          <cell r="I25" t="str">
            <v>['AAA', 'AA', 'AA+']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54.765999999999998</v>
          </cell>
          <cell r="O25">
            <v>81.046000000000006</v>
          </cell>
          <cell r="P25">
            <v>0</v>
          </cell>
          <cell r="Q25">
            <v>7.6482352941176472</v>
          </cell>
          <cell r="R25">
            <v>3.2564189570605948</v>
          </cell>
          <cell r="S25">
            <v>1</v>
          </cell>
          <cell r="T25">
            <v>4</v>
          </cell>
          <cell r="U25" t="str">
            <v>H</v>
          </cell>
        </row>
        <row r="26">
          <cell r="A26" t="str">
            <v>SE</v>
          </cell>
          <cell r="B26"/>
          <cell r="C26">
            <v>0.87507762775087594</v>
          </cell>
          <cell r="D26">
            <v>0</v>
          </cell>
          <cell r="E26" t="str">
            <v>AAA</v>
          </cell>
          <cell r="F26" t="str">
            <v>Aaa</v>
          </cell>
          <cell r="G26" t="str">
            <v>AAA</v>
          </cell>
          <cell r="H26" t="str">
            <v>['Aaa', 'Aa1', 'Aa2']</v>
          </cell>
          <cell r="I26" t="str">
            <v>['AAA', 'AA', 'AA+']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33.485999999999997</v>
          </cell>
          <cell r="O26">
            <v>81.046000000000006</v>
          </cell>
          <cell r="P26">
            <v>0</v>
          </cell>
          <cell r="Q26">
            <v>2.4028715596330281</v>
          </cell>
          <cell r="R26">
            <v>3.2564189570605948</v>
          </cell>
          <cell r="S26">
            <v>0</v>
          </cell>
          <cell r="T26">
            <v>0</v>
          </cell>
          <cell r="U26" t="str">
            <v>L</v>
          </cell>
        </row>
        <row r="27">
          <cell r="A27" t="str">
            <v>SI</v>
          </cell>
          <cell r="B27">
            <v>0.82183171933401322</v>
          </cell>
          <cell r="C27">
            <v>0.87507762775087594</v>
          </cell>
          <cell r="D27">
            <v>0</v>
          </cell>
          <cell r="E27" t="str">
            <v>A</v>
          </cell>
          <cell r="F27" t="str">
            <v>A3</v>
          </cell>
          <cell r="G27" t="str">
            <v>AA-</v>
          </cell>
          <cell r="H27" t="str">
            <v>['Aaa', 'Aa1', 'Aa2']</v>
          </cell>
          <cell r="I27" t="str">
            <v>['AAA', 'AA', 'AA+']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67.039000000000001</v>
          </cell>
          <cell r="O27">
            <v>81.046000000000006</v>
          </cell>
          <cell r="P27">
            <v>0</v>
          </cell>
          <cell r="Q27">
            <v>3.119657407407407</v>
          </cell>
          <cell r="R27">
            <v>3.2564189570605948</v>
          </cell>
          <cell r="S27">
            <v>0</v>
          </cell>
          <cell r="T27">
            <v>1</v>
          </cell>
          <cell r="U27" t="str">
            <v>L</v>
          </cell>
        </row>
        <row r="28">
          <cell r="A28" t="str">
            <v>SK</v>
          </cell>
          <cell r="B28"/>
          <cell r="C28">
            <v>0.87507762775087594</v>
          </cell>
          <cell r="D28">
            <v>0</v>
          </cell>
          <cell r="E28" t="str">
            <v>A-</v>
          </cell>
          <cell r="F28" t="str">
            <v>A3</v>
          </cell>
          <cell r="G28" t="str">
            <v>A+</v>
          </cell>
          <cell r="H28" t="str">
            <v>['Aaa', 'Aa1', 'Aa2']</v>
          </cell>
          <cell r="I28" t="str">
            <v>['AAA', 'AA', 'AA+']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59.743000000000002</v>
          </cell>
          <cell r="O28">
            <v>81.046000000000006</v>
          </cell>
          <cell r="P28">
            <v>0</v>
          </cell>
          <cell r="Q28">
            <v>3.4291009174311919</v>
          </cell>
          <cell r="R28">
            <v>3.2564189570605948</v>
          </cell>
          <cell r="S28">
            <v>1</v>
          </cell>
          <cell r="T28">
            <v>2</v>
          </cell>
          <cell r="U28" t="str">
            <v>M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ckets"/>
      <sheetName val="Ratings-EU"/>
      <sheetName val="Ratings-non-EU"/>
      <sheetName val="Real GDP EU Weights"/>
      <sheetName val="Real GDP EA Weights"/>
      <sheetName val="Real GDP Bucketed Weights"/>
      <sheetName val="Coefficient"/>
      <sheetName val="Sheet1"/>
    </sheetNames>
    <sheetDataSet>
      <sheetData sheetId="0"/>
      <sheetData sheetId="1">
        <row r="1">
          <cell r="B1" t="str">
            <v>10Y_1Y</v>
          </cell>
          <cell r="C1" t="str">
            <v>EU_avg_steepness</v>
          </cell>
          <cell r="D1" t="str">
            <v>Cri1_yield</v>
          </cell>
          <cell r="E1" t="str">
            <v>FITCH</v>
          </cell>
          <cell r="F1" t="str">
            <v>MOO</v>
          </cell>
          <cell r="G1" t="str">
            <v>SNP</v>
          </cell>
          <cell r="H1" t="str">
            <v>M_good</v>
          </cell>
          <cell r="I1" t="str">
            <v>S_F_good</v>
          </cell>
          <cell r="J1" t="str">
            <v>M_score</v>
          </cell>
          <cell r="K1" t="str">
            <v>F_score</v>
          </cell>
          <cell r="L1" t="str">
            <v>SNP_score</v>
          </cell>
          <cell r="M1" t="str">
            <v>Cri2_rat</v>
          </cell>
          <cell r="N1" t="str">
            <v>Debt_to_GDP</v>
          </cell>
          <cell r="O1" t="str">
            <v>Debt_to_GDP_EU</v>
          </cell>
          <cell r="P1" t="str">
            <v>Cri3_dtg</v>
          </cell>
          <cell r="Q1" t="str">
            <v>GYD_10Y</v>
          </cell>
          <cell r="R1" t="str">
            <v>EU_avg_10Y</v>
          </cell>
          <cell r="S1" t="str">
            <v>Cri4_LTR</v>
          </cell>
          <cell r="T1" t="str">
            <v>score</v>
          </cell>
          <cell r="U1" t="str">
            <v>risk_level</v>
          </cell>
        </row>
        <row r="2">
          <cell r="A2" t="str">
            <v>AT</v>
          </cell>
          <cell r="B2">
            <v>0.72487944274549765</v>
          </cell>
          <cell r="C2">
            <v>0.87507762775087594</v>
          </cell>
          <cell r="D2">
            <v>0</v>
          </cell>
          <cell r="E2" t="str">
            <v>AA+</v>
          </cell>
          <cell r="F2" t="str">
            <v>Aa1</v>
          </cell>
          <cell r="G2" t="str">
            <v>AA+</v>
          </cell>
          <cell r="H2" t="str">
            <v>['Aaa', 'Aa1', 'Aa2']</v>
          </cell>
          <cell r="I2" t="str">
            <v>['AAA', 'AA', 'AA+']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81.78</v>
          </cell>
          <cell r="O2">
            <v>81.046000000000006</v>
          </cell>
          <cell r="P2">
            <v>1</v>
          </cell>
          <cell r="Q2">
            <v>2.927759259259259</v>
          </cell>
          <cell r="R2">
            <v>3.2564189570605948</v>
          </cell>
          <cell r="S2">
            <v>0</v>
          </cell>
          <cell r="T2">
            <v>1</v>
          </cell>
          <cell r="U2" t="str">
            <v>L</v>
          </cell>
        </row>
        <row r="3">
          <cell r="A3" t="str">
            <v>BE</v>
          </cell>
          <cell r="B3">
            <v>0.93722407407407449</v>
          </cell>
          <cell r="C3">
            <v>0.87507762775087594</v>
          </cell>
          <cell r="D3">
            <v>1</v>
          </cell>
          <cell r="E3" t="str">
            <v>AA-</v>
          </cell>
          <cell r="F3" t="str">
            <v>Aa3</v>
          </cell>
          <cell r="G3" t="str">
            <v>AA</v>
          </cell>
          <cell r="H3" t="str">
            <v>['Aaa', 'Aa1', 'Aa2']</v>
          </cell>
          <cell r="I3" t="str">
            <v>['AAA', 'AA', 'AA+']</v>
          </cell>
          <cell r="J3">
            <v>1</v>
          </cell>
          <cell r="K3">
            <v>1</v>
          </cell>
          <cell r="L3">
            <v>0</v>
          </cell>
          <cell r="M3">
            <v>0.66666666666666663</v>
          </cell>
          <cell r="N3">
            <v>104.706</v>
          </cell>
          <cell r="O3">
            <v>81.046000000000006</v>
          </cell>
          <cell r="P3">
            <v>1</v>
          </cell>
          <cell r="Q3">
            <v>3.081990740740741</v>
          </cell>
          <cell r="R3">
            <v>3.2564189570605948</v>
          </cell>
          <cell r="S3">
            <v>0</v>
          </cell>
          <cell r="T3">
            <v>2.666666666666667</v>
          </cell>
          <cell r="U3" t="str">
            <v>M</v>
          </cell>
        </row>
        <row r="4">
          <cell r="A4" t="str">
            <v>BG</v>
          </cell>
          <cell r="B4">
            <v>0.66091300940438913</v>
          </cell>
          <cell r="C4">
            <v>0.87507762775087594</v>
          </cell>
          <cell r="D4">
            <v>0</v>
          </cell>
          <cell r="E4" t="str">
            <v>BBB</v>
          </cell>
          <cell r="F4" t="str">
            <v>Baa1</v>
          </cell>
          <cell r="G4" t="str">
            <v>BBB</v>
          </cell>
          <cell r="H4" t="str">
            <v>['Aaa', 'Aa1', 'Aa2']</v>
          </cell>
          <cell r="I4" t="str">
            <v>['AAA', 'AA', 'AA+']</v>
          </cell>
          <cell r="J4">
            <v>2</v>
          </cell>
          <cell r="K4">
            <v>2</v>
          </cell>
          <cell r="L4">
            <v>2</v>
          </cell>
          <cell r="M4">
            <v>2</v>
          </cell>
          <cell r="N4">
            <v>24.077999999999999</v>
          </cell>
          <cell r="O4">
            <v>81.046000000000006</v>
          </cell>
          <cell r="P4">
            <v>0</v>
          </cell>
          <cell r="Q4">
            <v>3.8505681818181818</v>
          </cell>
          <cell r="R4">
            <v>3.2564189570605948</v>
          </cell>
          <cell r="S4">
            <v>1</v>
          </cell>
          <cell r="T4">
            <v>3</v>
          </cell>
          <cell r="U4" t="str">
            <v>M</v>
          </cell>
        </row>
        <row r="5">
          <cell r="A5" t="str">
            <v>CY</v>
          </cell>
          <cell r="B5"/>
          <cell r="C5">
            <v>0.87507762775087594</v>
          </cell>
          <cell r="D5">
            <v>0</v>
          </cell>
          <cell r="E5" t="str">
            <v>A-</v>
          </cell>
          <cell r="F5" t="str">
            <v>A3</v>
          </cell>
          <cell r="G5" t="str">
            <v>A-</v>
          </cell>
          <cell r="H5" t="str">
            <v>['Aaa', 'Aa1', 'Aa2']</v>
          </cell>
          <cell r="I5" t="str">
            <v>['AAA', 'AA', 'AA+']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65.025999999999996</v>
          </cell>
          <cell r="O5">
            <v>81.046000000000006</v>
          </cell>
          <cell r="P5">
            <v>0</v>
          </cell>
          <cell r="Q5">
            <v>3.0982935779816509</v>
          </cell>
          <cell r="R5">
            <v>3.2564189570605948</v>
          </cell>
          <cell r="S5">
            <v>0</v>
          </cell>
          <cell r="T5">
            <v>1</v>
          </cell>
          <cell r="U5" t="str">
            <v>L</v>
          </cell>
        </row>
        <row r="6">
          <cell r="A6" t="str">
            <v>CZ</v>
          </cell>
          <cell r="B6">
            <v>0.53352836474395504</v>
          </cell>
          <cell r="C6">
            <v>0.87507762775087594</v>
          </cell>
          <cell r="D6">
            <v>0</v>
          </cell>
          <cell r="E6" t="str">
            <v>AA-</v>
          </cell>
          <cell r="F6" t="str">
            <v>Aa3</v>
          </cell>
          <cell r="G6" t="str">
            <v>AA</v>
          </cell>
          <cell r="H6" t="str">
            <v>['Aaa', 'Aa1', 'Aa2']</v>
          </cell>
          <cell r="I6" t="str">
            <v>['AAA', 'AA', 'AA+']</v>
          </cell>
          <cell r="J6">
            <v>1</v>
          </cell>
          <cell r="K6">
            <v>1</v>
          </cell>
          <cell r="L6">
            <v>0</v>
          </cell>
          <cell r="M6">
            <v>0.66666666666666663</v>
          </cell>
          <cell r="N6">
            <v>43.591000000000001</v>
          </cell>
          <cell r="O6">
            <v>81.046000000000006</v>
          </cell>
          <cell r="P6">
            <v>0</v>
          </cell>
          <cell r="Q6">
            <v>4.1131067961165044</v>
          </cell>
          <cell r="R6">
            <v>3.2564189570605948</v>
          </cell>
          <cell r="S6">
            <v>1</v>
          </cell>
          <cell r="T6">
            <v>1.666666666666667</v>
          </cell>
          <cell r="U6" t="str">
            <v>L</v>
          </cell>
        </row>
        <row r="7">
          <cell r="A7" t="str">
            <v>DE</v>
          </cell>
          <cell r="B7">
            <v>0.53468927377175657</v>
          </cell>
          <cell r="C7">
            <v>0.87507762775087594</v>
          </cell>
          <cell r="D7">
            <v>0</v>
          </cell>
          <cell r="E7" t="str">
            <v>AAA</v>
          </cell>
          <cell r="F7" t="str">
            <v>Aaa</v>
          </cell>
          <cell r="G7" t="str">
            <v>AAA</v>
          </cell>
          <cell r="H7" t="str">
            <v>['Aaa', 'Aa1', 'Aa2']</v>
          </cell>
          <cell r="I7" t="str">
            <v>['AAA', 'AA', 'AA+']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62.456000000000003</v>
          </cell>
          <cell r="O7">
            <v>81.046000000000006</v>
          </cell>
          <cell r="P7">
            <v>0</v>
          </cell>
          <cell r="Q7">
            <v>2.5646238532110091</v>
          </cell>
          <cell r="R7">
            <v>3.2564189570605948</v>
          </cell>
          <cell r="S7">
            <v>0</v>
          </cell>
          <cell r="T7">
            <v>0</v>
          </cell>
          <cell r="U7" t="str">
            <v>L</v>
          </cell>
        </row>
        <row r="8">
          <cell r="A8" t="str">
            <v>DK</v>
          </cell>
          <cell r="B8">
            <v>0.36447627785058989</v>
          </cell>
          <cell r="C8">
            <v>0.87507762775087594</v>
          </cell>
          <cell r="D8">
            <v>0</v>
          </cell>
          <cell r="E8" t="str">
            <v>AAA</v>
          </cell>
          <cell r="F8" t="str">
            <v>Aaa</v>
          </cell>
          <cell r="G8" t="str">
            <v>AAA</v>
          </cell>
          <cell r="H8" t="str">
            <v>['Aaa', 'Aa1', 'Aa2']</v>
          </cell>
          <cell r="I8" t="str">
            <v>['AAA', 'AA', 'AA+']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31.091999999999999</v>
          </cell>
          <cell r="O8">
            <v>81.046000000000006</v>
          </cell>
          <cell r="P8">
            <v>0</v>
          </cell>
          <cell r="Q8">
            <v>2.336247706422018</v>
          </cell>
          <cell r="R8">
            <v>3.2564189570605948</v>
          </cell>
          <cell r="S8">
            <v>0</v>
          </cell>
          <cell r="T8">
            <v>0</v>
          </cell>
          <cell r="U8" t="str">
            <v>L</v>
          </cell>
        </row>
        <row r="9">
          <cell r="A9" t="str">
            <v>EE</v>
          </cell>
          <cell r="B9"/>
          <cell r="C9"/>
          <cell r="D9">
            <v>0</v>
          </cell>
          <cell r="E9" t="str">
            <v>A+</v>
          </cell>
          <cell r="F9" t="str">
            <v>A1</v>
          </cell>
          <cell r="G9"/>
          <cell r="H9" t="str">
            <v>['Aaa', 'Aa1', 'Aa2']</v>
          </cell>
          <cell r="I9" t="str">
            <v>['AAA', 'AA', 'AA+']</v>
          </cell>
          <cell r="J9">
            <v>1</v>
          </cell>
          <cell r="K9">
            <v>1</v>
          </cell>
          <cell r="L9"/>
          <cell r="M9">
            <v>1</v>
          </cell>
          <cell r="N9">
            <v>23.606000000000002</v>
          </cell>
          <cell r="O9">
            <v>81.046000000000006</v>
          </cell>
          <cell r="P9">
            <v>0</v>
          </cell>
          <cell r="Q9"/>
          <cell r="R9"/>
          <cell r="S9">
            <v>0</v>
          </cell>
          <cell r="T9">
            <v>1</v>
          </cell>
          <cell r="U9" t="str">
            <v>L</v>
          </cell>
        </row>
        <row r="10">
          <cell r="A10" t="str">
            <v>ES</v>
          </cell>
          <cell r="B10">
            <v>1.049324303271594</v>
          </cell>
          <cell r="C10">
            <v>0.87507762775087594</v>
          </cell>
          <cell r="D10">
            <v>1</v>
          </cell>
          <cell r="E10" t="str">
            <v>A-</v>
          </cell>
          <cell r="F10" t="str">
            <v>Baa1</v>
          </cell>
          <cell r="G10" t="str">
            <v>A</v>
          </cell>
          <cell r="H10" t="str">
            <v>['Aaa', 'Aa1', 'Aa2']</v>
          </cell>
          <cell r="I10" t="str">
            <v>['AAA', 'AA', 'AA+']</v>
          </cell>
          <cell r="J10">
            <v>2</v>
          </cell>
          <cell r="K10">
            <v>1</v>
          </cell>
          <cell r="L10">
            <v>1</v>
          </cell>
          <cell r="M10">
            <v>1.333333333333333</v>
          </cell>
          <cell r="N10">
            <v>101.82</v>
          </cell>
          <cell r="O10">
            <v>81.046000000000006</v>
          </cell>
          <cell r="P10">
            <v>1</v>
          </cell>
          <cell r="Q10">
            <v>3.22254128440367</v>
          </cell>
          <cell r="R10">
            <v>3.2564189570605948</v>
          </cell>
          <cell r="S10">
            <v>0</v>
          </cell>
          <cell r="T10">
            <v>3.333333333333333</v>
          </cell>
          <cell r="U10" t="str">
            <v>H</v>
          </cell>
        </row>
        <row r="11">
          <cell r="A11" t="str">
            <v>FI</v>
          </cell>
          <cell r="B11">
            <v>0.65194135299665623</v>
          </cell>
          <cell r="C11">
            <v>0.87507762775087594</v>
          </cell>
          <cell r="D11">
            <v>0</v>
          </cell>
          <cell r="E11" t="str">
            <v>AA+</v>
          </cell>
          <cell r="F11" t="str">
            <v>Aa1</v>
          </cell>
          <cell r="G11" t="str">
            <v>AA+</v>
          </cell>
          <cell r="H11" t="str">
            <v>['Aaa', 'Aa1', 'Aa2']</v>
          </cell>
          <cell r="I11" t="str">
            <v>['AAA', 'AA', 'AA+']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82.087000000000003</v>
          </cell>
          <cell r="O11">
            <v>81.046000000000006</v>
          </cell>
          <cell r="P11">
            <v>1</v>
          </cell>
          <cell r="Q11">
            <v>2.8981376146788991</v>
          </cell>
          <cell r="R11">
            <v>3.2564189570605948</v>
          </cell>
          <cell r="S11">
            <v>0</v>
          </cell>
          <cell r="T11">
            <v>1</v>
          </cell>
          <cell r="U11" t="str">
            <v>L</v>
          </cell>
        </row>
        <row r="12">
          <cell r="A12" t="str">
            <v>FR</v>
          </cell>
          <cell r="B12">
            <v>1.1135572009693611</v>
          </cell>
          <cell r="C12">
            <v>0.87507762775087594</v>
          </cell>
          <cell r="D12">
            <v>1</v>
          </cell>
          <cell r="E12" t="str">
            <v>AA-</v>
          </cell>
          <cell r="F12" t="str">
            <v>Aa3</v>
          </cell>
          <cell r="G12" t="str">
            <v>AA-</v>
          </cell>
          <cell r="H12" t="str">
            <v>['Aaa', 'Aa1', 'Aa2']</v>
          </cell>
          <cell r="I12" t="str">
            <v>['AAA', 'AA', 'AA+']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113.14</v>
          </cell>
          <cell r="O12">
            <v>81.046000000000006</v>
          </cell>
          <cell r="P12">
            <v>1</v>
          </cell>
          <cell r="Q12">
            <v>3.2976788990825692</v>
          </cell>
          <cell r="R12">
            <v>3.2564189570605948</v>
          </cell>
          <cell r="S12">
            <v>1</v>
          </cell>
          <cell r="T12">
            <v>4</v>
          </cell>
          <cell r="U12" t="str">
            <v>H</v>
          </cell>
        </row>
        <row r="13">
          <cell r="A13" t="str">
            <v>GR</v>
          </cell>
          <cell r="B13">
            <v>1.18451203046564</v>
          </cell>
          <cell r="C13">
            <v>0.87507762775087594</v>
          </cell>
          <cell r="D13">
            <v>1</v>
          </cell>
          <cell r="E13" t="str">
            <v>BBB-</v>
          </cell>
          <cell r="F13" t="str">
            <v>Baa3</v>
          </cell>
          <cell r="G13" t="str">
            <v>BBB</v>
          </cell>
          <cell r="H13" t="str">
            <v>['Aaa', 'Aa1', 'Aa2']</v>
          </cell>
          <cell r="I13" t="str">
            <v>['AAA', 'AA', 'AA+']</v>
          </cell>
          <cell r="J13">
            <v>2</v>
          </cell>
          <cell r="K13">
            <v>2</v>
          </cell>
          <cell r="L13">
            <v>2</v>
          </cell>
          <cell r="M13">
            <v>2</v>
          </cell>
          <cell r="N13">
            <v>153.58799999999999</v>
          </cell>
          <cell r="O13">
            <v>81.046000000000006</v>
          </cell>
          <cell r="P13">
            <v>1</v>
          </cell>
          <cell r="Q13">
            <v>3.4329082568807339</v>
          </cell>
          <cell r="R13">
            <v>3.2564189570605948</v>
          </cell>
          <cell r="S13">
            <v>1</v>
          </cell>
          <cell r="T13">
            <v>5</v>
          </cell>
          <cell r="U13" t="str">
            <v>H</v>
          </cell>
        </row>
        <row r="14">
          <cell r="A14" t="str">
            <v>HR</v>
          </cell>
          <cell r="B14">
            <v>0.47738289760348568</v>
          </cell>
          <cell r="C14">
            <v>0.87507762775087594</v>
          </cell>
          <cell r="D14">
            <v>0</v>
          </cell>
          <cell r="E14" t="str">
            <v>A-</v>
          </cell>
          <cell r="F14" t="str">
            <v>A3</v>
          </cell>
          <cell r="G14" t="str">
            <v>A-</v>
          </cell>
          <cell r="H14" t="str">
            <v>['Aaa', 'Aa1', 'Aa2']</v>
          </cell>
          <cell r="I14" t="str">
            <v>['AAA', 'AA', 'AA+']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57.652999999999999</v>
          </cell>
          <cell r="O14">
            <v>81.046000000000006</v>
          </cell>
          <cell r="P14">
            <v>0</v>
          </cell>
          <cell r="Q14">
            <v>3.1209907407407411</v>
          </cell>
          <cell r="R14">
            <v>3.2564189570605948</v>
          </cell>
          <cell r="S14">
            <v>0</v>
          </cell>
          <cell r="T14">
            <v>1</v>
          </cell>
          <cell r="U14" t="str">
            <v>L</v>
          </cell>
        </row>
        <row r="15">
          <cell r="A15" t="str">
            <v>HU</v>
          </cell>
          <cell r="B15">
            <v>0.75840384615384604</v>
          </cell>
          <cell r="C15">
            <v>0.87507762775087594</v>
          </cell>
          <cell r="D15">
            <v>0</v>
          </cell>
          <cell r="E15" t="str">
            <v>BBB</v>
          </cell>
          <cell r="F15" t="str">
            <v>Baa2</v>
          </cell>
          <cell r="G15" t="str">
            <v>BBB-</v>
          </cell>
          <cell r="H15" t="str">
            <v>['Aaa', 'Aa1', 'Aa2']</v>
          </cell>
          <cell r="I15" t="str">
            <v>['AAA', 'AA', 'AA+']</v>
          </cell>
          <cell r="J15">
            <v>2</v>
          </cell>
          <cell r="K15">
            <v>2</v>
          </cell>
          <cell r="L15">
            <v>2</v>
          </cell>
          <cell r="M15">
            <v>2</v>
          </cell>
          <cell r="N15">
            <v>73.453999999999994</v>
          </cell>
          <cell r="O15">
            <v>81.046000000000006</v>
          </cell>
          <cell r="P15">
            <v>0</v>
          </cell>
          <cell r="Q15">
            <v>6.9686538461538463</v>
          </cell>
          <cell r="R15">
            <v>3.2564189570605948</v>
          </cell>
          <cell r="S15">
            <v>1</v>
          </cell>
          <cell r="T15">
            <v>3</v>
          </cell>
          <cell r="U15" t="str">
            <v>M</v>
          </cell>
        </row>
        <row r="16">
          <cell r="A16" t="str">
            <v>IE</v>
          </cell>
          <cell r="B16">
            <v>6.7583809523809713E-2</v>
          </cell>
          <cell r="C16">
            <v>0.87507762775087594</v>
          </cell>
          <cell r="D16">
            <v>0</v>
          </cell>
          <cell r="E16" t="str">
            <v>AA</v>
          </cell>
          <cell r="F16" t="str">
            <v>Aa3</v>
          </cell>
          <cell r="G16" t="str">
            <v>AA</v>
          </cell>
          <cell r="H16" t="str">
            <v>['Aaa', 'Aa1', 'Aa2']</v>
          </cell>
          <cell r="I16" t="str">
            <v>['AAA', 'AA', 'AA+']</v>
          </cell>
          <cell r="J16">
            <v>1</v>
          </cell>
          <cell r="K16">
            <v>0</v>
          </cell>
          <cell r="L16">
            <v>0</v>
          </cell>
          <cell r="M16">
            <v>0.33333333333333331</v>
          </cell>
          <cell r="N16">
            <v>40.9</v>
          </cell>
          <cell r="O16">
            <v>81.046000000000006</v>
          </cell>
          <cell r="P16">
            <v>0</v>
          </cell>
          <cell r="Q16">
            <v>2.7288333333333332</v>
          </cell>
          <cell r="R16">
            <v>3.2564189570605948</v>
          </cell>
          <cell r="S16">
            <v>0</v>
          </cell>
          <cell r="T16">
            <v>0.33333333333333331</v>
          </cell>
          <cell r="U16" t="str">
            <v>L</v>
          </cell>
        </row>
        <row r="17">
          <cell r="A17" t="str">
            <v>IT</v>
          </cell>
          <cell r="B17">
            <v>1.4502202692274719</v>
          </cell>
          <cell r="C17">
            <v>0.87507762775087594</v>
          </cell>
          <cell r="D17">
            <v>1</v>
          </cell>
          <cell r="E17" t="str">
            <v>BBB</v>
          </cell>
          <cell r="F17" t="str">
            <v>Baa3</v>
          </cell>
          <cell r="G17" t="str">
            <v>BBB+</v>
          </cell>
          <cell r="H17" t="str">
            <v>['Aaa', 'Aa1', 'Aa2']</v>
          </cell>
          <cell r="I17" t="str">
            <v>['AAA', 'AA', 'AA+']</v>
          </cell>
          <cell r="J17">
            <v>2</v>
          </cell>
          <cell r="K17">
            <v>2</v>
          </cell>
          <cell r="L17">
            <v>2</v>
          </cell>
          <cell r="M17">
            <v>2</v>
          </cell>
          <cell r="N17">
            <v>135.32599999999999</v>
          </cell>
          <cell r="O17">
            <v>81.046000000000006</v>
          </cell>
          <cell r="P17">
            <v>1</v>
          </cell>
          <cell r="Q17">
            <v>3.6677155963302752</v>
          </cell>
          <cell r="R17">
            <v>3.2564189570605948</v>
          </cell>
          <cell r="S17">
            <v>1</v>
          </cell>
          <cell r="T17">
            <v>5</v>
          </cell>
          <cell r="U17" t="str">
            <v>H</v>
          </cell>
        </row>
        <row r="18">
          <cell r="A18" t="str">
            <v>LT</v>
          </cell>
          <cell r="B18">
            <v>0.59162595019659214</v>
          </cell>
          <cell r="C18">
            <v>0.87507762775087594</v>
          </cell>
          <cell r="D18">
            <v>0</v>
          </cell>
          <cell r="E18" t="str">
            <v>A</v>
          </cell>
          <cell r="F18" t="str">
            <v>A2</v>
          </cell>
          <cell r="G18" t="str">
            <v>A</v>
          </cell>
          <cell r="H18" t="str">
            <v>['Aaa', 'Aa1', 'Aa2']</v>
          </cell>
          <cell r="I18" t="str">
            <v>['AAA', 'AA', 'AA+']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38.225000000000001</v>
          </cell>
          <cell r="O18">
            <v>81.046000000000006</v>
          </cell>
          <cell r="P18">
            <v>0</v>
          </cell>
          <cell r="Q18">
            <v>3.2955688073394489</v>
          </cell>
          <cell r="R18">
            <v>3.2564189570605948</v>
          </cell>
          <cell r="S18">
            <v>1</v>
          </cell>
          <cell r="T18">
            <v>2</v>
          </cell>
          <cell r="U18" t="str">
            <v>M</v>
          </cell>
        </row>
        <row r="19">
          <cell r="A19" t="str">
            <v>LU</v>
          </cell>
          <cell r="B19"/>
          <cell r="C19">
            <v>0.87507762775087594</v>
          </cell>
          <cell r="D19">
            <v>0</v>
          </cell>
          <cell r="E19" t="str">
            <v>AAA</v>
          </cell>
          <cell r="F19" t="str">
            <v>Aaa</v>
          </cell>
          <cell r="G19" t="str">
            <v>AAA</v>
          </cell>
          <cell r="H19" t="str">
            <v>['Aaa', 'Aa1', 'Aa2']</v>
          </cell>
          <cell r="I19" t="str">
            <v>['AAA', 'AA', 'AA+']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26.31</v>
          </cell>
          <cell r="O19">
            <v>81.046000000000006</v>
          </cell>
          <cell r="P19">
            <v>0</v>
          </cell>
          <cell r="Q19">
            <v>2.8936138613861391</v>
          </cell>
          <cell r="R19">
            <v>3.2564189570605948</v>
          </cell>
          <cell r="S19">
            <v>0</v>
          </cell>
          <cell r="T19">
            <v>0</v>
          </cell>
          <cell r="U19" t="str">
            <v>L</v>
          </cell>
        </row>
        <row r="20">
          <cell r="A20" t="str">
            <v>LV</v>
          </cell>
          <cell r="B20"/>
          <cell r="C20">
            <v>0.87507762775087594</v>
          </cell>
          <cell r="D20">
            <v>0</v>
          </cell>
          <cell r="E20" t="str">
            <v>A-</v>
          </cell>
          <cell r="F20" t="str">
            <v>A3</v>
          </cell>
          <cell r="G20" t="str">
            <v>A</v>
          </cell>
          <cell r="H20" t="str">
            <v>['Aaa', 'Aa1', 'Aa2']</v>
          </cell>
          <cell r="I20" t="str">
            <v>['AAA', 'AA', 'AA+']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46.756</v>
          </cell>
          <cell r="O20">
            <v>81.046000000000006</v>
          </cell>
          <cell r="P20">
            <v>0</v>
          </cell>
          <cell r="Q20"/>
          <cell r="R20"/>
          <cell r="S20">
            <v>0</v>
          </cell>
          <cell r="T20">
            <v>1</v>
          </cell>
          <cell r="U20" t="str">
            <v>L</v>
          </cell>
        </row>
        <row r="21">
          <cell r="A21" t="str">
            <v>MT</v>
          </cell>
          <cell r="B21">
            <v>1.2840198019801981</v>
          </cell>
          <cell r="C21">
            <v>0.87507762775087594</v>
          </cell>
          <cell r="D21">
            <v>1</v>
          </cell>
          <cell r="E21" t="str">
            <v>A+</v>
          </cell>
          <cell r="F21" t="str">
            <v>A2</v>
          </cell>
          <cell r="G21" t="str">
            <v>A-</v>
          </cell>
          <cell r="H21" t="str">
            <v>['Aaa', 'Aa1', 'Aa2']</v>
          </cell>
          <cell r="I21" t="str">
            <v>['AAA', 'AA', 'AA+']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47.387999999999998</v>
          </cell>
          <cell r="O21">
            <v>81.046000000000006</v>
          </cell>
          <cell r="P21">
            <v>0</v>
          </cell>
          <cell r="Q21">
            <v>3.317524752475248</v>
          </cell>
          <cell r="R21">
            <v>3.2564189570605948</v>
          </cell>
          <cell r="S21">
            <v>1</v>
          </cell>
          <cell r="T21">
            <v>3</v>
          </cell>
          <cell r="U21" t="str">
            <v>M</v>
          </cell>
        </row>
        <row r="22">
          <cell r="A22" t="str">
            <v>NL</v>
          </cell>
          <cell r="B22"/>
          <cell r="C22">
            <v>0.87507762775087594</v>
          </cell>
          <cell r="D22">
            <v>0</v>
          </cell>
          <cell r="E22" t="str">
            <v>AAA</v>
          </cell>
          <cell r="F22" t="str">
            <v>Aaa</v>
          </cell>
          <cell r="G22" t="str">
            <v>AAA</v>
          </cell>
          <cell r="H22" t="str">
            <v>['Aaa', 'Aa1', 'Aa2']</v>
          </cell>
          <cell r="I22" t="str">
            <v>['AAA', 'AA', 'AA+']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43.344999999999999</v>
          </cell>
          <cell r="O22">
            <v>81.046000000000006</v>
          </cell>
          <cell r="P22">
            <v>0</v>
          </cell>
          <cell r="Q22">
            <v>2.780357798165138</v>
          </cell>
          <cell r="R22">
            <v>3.2564189570605948</v>
          </cell>
          <cell r="S22">
            <v>0</v>
          </cell>
          <cell r="T22">
            <v>0</v>
          </cell>
          <cell r="U22" t="str">
            <v>L</v>
          </cell>
        </row>
        <row r="23">
          <cell r="A23" t="str">
            <v>PL</v>
          </cell>
          <cell r="B23">
            <v>0.87043689320388395</v>
          </cell>
          <cell r="C23">
            <v>0.87507762775087594</v>
          </cell>
          <cell r="D23">
            <v>0</v>
          </cell>
          <cell r="E23" t="str">
            <v>A-</v>
          </cell>
          <cell r="F23" t="str">
            <v>A2</v>
          </cell>
          <cell r="G23" t="str">
            <v>A</v>
          </cell>
          <cell r="H23" t="str">
            <v>['Aaa', 'Aa1', 'Aa2']</v>
          </cell>
          <cell r="I23" t="str">
            <v>['AAA', 'AA', 'AA+']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55.615000000000002</v>
          </cell>
          <cell r="O23">
            <v>81.046000000000006</v>
          </cell>
          <cell r="P23">
            <v>0</v>
          </cell>
          <cell r="Q23">
            <v>5.7162330097087386</v>
          </cell>
          <cell r="R23">
            <v>3.2564189570605948</v>
          </cell>
          <cell r="S23">
            <v>1</v>
          </cell>
          <cell r="T23">
            <v>2</v>
          </cell>
          <cell r="U23" t="str">
            <v>M</v>
          </cell>
        </row>
        <row r="24">
          <cell r="A24" t="str">
            <v>PT</v>
          </cell>
          <cell r="B24">
            <v>0.86225173625996732</v>
          </cell>
          <cell r="C24">
            <v>0.87507762775087594</v>
          </cell>
          <cell r="D24">
            <v>0</v>
          </cell>
          <cell r="E24" t="str">
            <v>A-</v>
          </cell>
          <cell r="F24" t="str">
            <v>A3</v>
          </cell>
          <cell r="G24" t="str">
            <v>A</v>
          </cell>
          <cell r="H24" t="str">
            <v>['Aaa', 'Aa1', 'Aa2']</v>
          </cell>
          <cell r="I24" t="str">
            <v>['AAA', 'AA', 'AA+']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94.927000000000007</v>
          </cell>
          <cell r="O24">
            <v>81.046000000000006</v>
          </cell>
          <cell r="P24">
            <v>1</v>
          </cell>
          <cell r="Q24">
            <v>3.0675321100917432</v>
          </cell>
          <cell r="R24">
            <v>3.2564189570605948</v>
          </cell>
          <cell r="S24">
            <v>0</v>
          </cell>
          <cell r="T24">
            <v>2</v>
          </cell>
          <cell r="U24" t="str">
            <v>M</v>
          </cell>
        </row>
        <row r="25">
          <cell r="A25" t="str">
            <v>RO</v>
          </cell>
          <cell r="B25">
            <v>0.95019719887955212</v>
          </cell>
          <cell r="C25">
            <v>0.87507762775087594</v>
          </cell>
          <cell r="D25">
            <v>1</v>
          </cell>
          <cell r="E25" t="str">
            <v>BBB-</v>
          </cell>
          <cell r="F25" t="str">
            <v>Baa3</v>
          </cell>
          <cell r="G25" t="str">
            <v>BBB-</v>
          </cell>
          <cell r="H25" t="str">
            <v>['Aaa', 'Aa1', 'Aa2']</v>
          </cell>
          <cell r="I25" t="str">
            <v>['AAA', 'AA', 'AA+']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54.765999999999998</v>
          </cell>
          <cell r="O25">
            <v>81.046000000000006</v>
          </cell>
          <cell r="P25">
            <v>0</v>
          </cell>
          <cell r="Q25">
            <v>7.6482352941176472</v>
          </cell>
          <cell r="R25">
            <v>3.2564189570605948</v>
          </cell>
          <cell r="S25">
            <v>1</v>
          </cell>
          <cell r="T25">
            <v>4</v>
          </cell>
          <cell r="U25" t="str">
            <v>H</v>
          </cell>
        </row>
        <row r="26">
          <cell r="A26" t="str">
            <v>SE</v>
          </cell>
          <cell r="B26"/>
          <cell r="C26">
            <v>0.87507762775087594</v>
          </cell>
          <cell r="D26">
            <v>0</v>
          </cell>
          <cell r="E26" t="str">
            <v>AAA</v>
          </cell>
          <cell r="F26" t="str">
            <v>Aaa</v>
          </cell>
          <cell r="G26" t="str">
            <v>AAA</v>
          </cell>
          <cell r="H26" t="str">
            <v>['Aaa', 'Aa1', 'Aa2']</v>
          </cell>
          <cell r="I26" t="str">
            <v>['AAA', 'AA', 'AA+']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33.485999999999997</v>
          </cell>
          <cell r="O26">
            <v>81.046000000000006</v>
          </cell>
          <cell r="P26">
            <v>0</v>
          </cell>
          <cell r="Q26">
            <v>2.4028715596330281</v>
          </cell>
          <cell r="R26">
            <v>3.2564189570605948</v>
          </cell>
          <cell r="S26">
            <v>0</v>
          </cell>
          <cell r="T26">
            <v>0</v>
          </cell>
          <cell r="U26" t="str">
            <v>L</v>
          </cell>
        </row>
        <row r="27">
          <cell r="A27" t="str">
            <v>SI</v>
          </cell>
          <cell r="B27">
            <v>0.82183171933401322</v>
          </cell>
          <cell r="C27">
            <v>0.87507762775087594</v>
          </cell>
          <cell r="D27">
            <v>0</v>
          </cell>
          <cell r="E27" t="str">
            <v>A</v>
          </cell>
          <cell r="F27" t="str">
            <v>A3</v>
          </cell>
          <cell r="G27" t="str">
            <v>AA-</v>
          </cell>
          <cell r="H27" t="str">
            <v>['Aaa', 'Aa1', 'Aa2']</v>
          </cell>
          <cell r="I27" t="str">
            <v>['AAA', 'AA', 'AA+']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67.039000000000001</v>
          </cell>
          <cell r="O27">
            <v>81.046000000000006</v>
          </cell>
          <cell r="P27">
            <v>0</v>
          </cell>
          <cell r="Q27">
            <v>3.119657407407407</v>
          </cell>
          <cell r="R27">
            <v>3.2564189570605948</v>
          </cell>
          <cell r="S27">
            <v>0</v>
          </cell>
          <cell r="T27">
            <v>1</v>
          </cell>
          <cell r="U27" t="str">
            <v>L</v>
          </cell>
        </row>
        <row r="28">
          <cell r="A28" t="str">
            <v>SK</v>
          </cell>
          <cell r="B28"/>
          <cell r="C28">
            <v>0.87507762775087594</v>
          </cell>
          <cell r="D28">
            <v>0</v>
          </cell>
          <cell r="E28" t="str">
            <v>A-</v>
          </cell>
          <cell r="F28" t="str">
            <v>A3</v>
          </cell>
          <cell r="G28" t="str">
            <v>A+</v>
          </cell>
          <cell r="H28" t="str">
            <v>['Aaa', 'Aa1', 'Aa2']</v>
          </cell>
          <cell r="I28" t="str">
            <v>['AAA', 'AA', 'AA+']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59.743000000000002</v>
          </cell>
          <cell r="O28">
            <v>81.046000000000006</v>
          </cell>
          <cell r="P28">
            <v>0</v>
          </cell>
          <cell r="Q28">
            <v>3.4291009174311919</v>
          </cell>
          <cell r="R28">
            <v>3.2564189570605948</v>
          </cell>
          <cell r="S28">
            <v>1</v>
          </cell>
          <cell r="T28">
            <v>2</v>
          </cell>
          <cell r="U28" t="str">
            <v>M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olution plots"/>
      <sheetName val="box plots"/>
      <sheetName val="Distributions"/>
      <sheetName val="diff_sprd_std"/>
      <sheetName val="diff_DtG_std"/>
      <sheetName val="diff_score_std"/>
      <sheetName val="total_3"/>
      <sheetName val="total_2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">
          <cell r="A2" t="str">
            <v>DK</v>
          </cell>
          <cell r="B2">
            <v>2025</v>
          </cell>
          <cell r="C2">
            <v>2.4274788461538459</v>
          </cell>
          <cell r="D2">
            <v>2.561297252403846</v>
          </cell>
          <cell r="E2">
            <v>-0.13381840624999999</v>
          </cell>
          <cell r="F2">
            <v>0.34167573025619369</v>
          </cell>
          <cell r="G2">
            <v>-0.47549413650619371</v>
          </cell>
          <cell r="H2">
            <v>5.1295497738517833E-2</v>
          </cell>
          <cell r="I2" t="str">
            <v>AAA</v>
          </cell>
          <cell r="J2" t="str">
            <v>Aaa</v>
          </cell>
          <cell r="K2" t="str">
            <v>AAA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5.1695433297375049</v>
          </cell>
          <cell r="Q2">
            <v>-4.1695433297375049</v>
          </cell>
          <cell r="R2">
            <v>0</v>
          </cell>
          <cell r="S2">
            <v>29.905999999999999</v>
          </cell>
          <cell r="T2">
            <v>77.077227722772278</v>
          </cell>
          <cell r="U2">
            <v>-47.171227722772279</v>
          </cell>
          <cell r="V2">
            <v>0.1400081460336631</v>
          </cell>
          <cell r="W2">
            <v>6.376788125739366E-2</v>
          </cell>
          <cell r="X2">
            <v>2.564774886925892E-2</v>
          </cell>
          <cell r="Y2">
            <v>2.2756694163473059E-2</v>
          </cell>
        </row>
        <row r="3">
          <cell r="A3" t="str">
            <v>SE</v>
          </cell>
          <cell r="B3">
            <v>2025</v>
          </cell>
          <cell r="C3">
            <v>2.37984375</v>
          </cell>
          <cell r="D3">
            <v>2.5612733333333342</v>
          </cell>
          <cell r="E3">
            <v>-0.18142958333333331</v>
          </cell>
          <cell r="F3">
            <v>0.34167573025619369</v>
          </cell>
          <cell r="G3">
            <v>-0.52310531358952705</v>
          </cell>
          <cell r="H3">
            <v>4.5795850257779901E-2</v>
          </cell>
          <cell r="I3" t="str">
            <v>AAA</v>
          </cell>
          <cell r="J3" t="str">
            <v>Aaa</v>
          </cell>
          <cell r="K3" t="str">
            <v>AAA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5.1695433297375049</v>
          </cell>
          <cell r="Q3">
            <v>-4.1695433297375049</v>
          </cell>
          <cell r="R3">
            <v>0</v>
          </cell>
          <cell r="S3">
            <v>33.533000000000001</v>
          </cell>
          <cell r="T3">
            <v>77.077227722772278</v>
          </cell>
          <cell r="U3">
            <v>-43.54422772277227</v>
          </cell>
          <cell r="V3">
            <v>0.16082081445876209</v>
          </cell>
          <cell r="W3">
            <v>6.8872221572180689E-2</v>
          </cell>
          <cell r="X3">
            <v>2.289792512888995E-2</v>
          </cell>
          <cell r="Y3">
            <v>3.3645850406798489E-2</v>
          </cell>
        </row>
        <row r="4">
          <cell r="A4" t="str">
            <v>LU</v>
          </cell>
          <cell r="B4">
            <v>2025</v>
          </cell>
          <cell r="C4">
            <v>2.8960052910052911</v>
          </cell>
          <cell r="D4">
            <v>2.5607854102985832</v>
          </cell>
          <cell r="E4">
            <v>0.33423149342891278</v>
          </cell>
          <cell r="F4">
            <v>0.34167573025619369</v>
          </cell>
          <cell r="G4">
            <v>-7.4442368272808852E-3</v>
          </cell>
          <cell r="H4">
            <v>0.1053607321922542</v>
          </cell>
          <cell r="I4" t="str">
            <v>AAA</v>
          </cell>
          <cell r="J4" t="str">
            <v>Aaa</v>
          </cell>
          <cell r="K4" t="str">
            <v>AAA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5.1695433297375049</v>
          </cell>
          <cell r="Q4">
            <v>-4.1695433297375049</v>
          </cell>
          <cell r="R4">
            <v>0</v>
          </cell>
          <cell r="S4">
            <v>26.062999999999999</v>
          </cell>
          <cell r="T4">
            <v>77.077227722772278</v>
          </cell>
          <cell r="U4">
            <v>-51.014227722772283</v>
          </cell>
          <cell r="V4">
            <v>0.1179560134839925</v>
          </cell>
          <cell r="W4">
            <v>7.4438915225415556E-2</v>
          </cell>
          <cell r="X4">
            <v>5.2680366096127092E-2</v>
          </cell>
          <cell r="Y4">
            <v>4.4378656864618414E-3</v>
          </cell>
        </row>
        <row r="5">
          <cell r="A5" t="str">
            <v>NL</v>
          </cell>
          <cell r="B5">
            <v>2025</v>
          </cell>
          <cell r="C5">
            <v>2.7982149038461541</v>
          </cell>
          <cell r="D5">
            <v>2.561297252403846</v>
          </cell>
          <cell r="E5">
            <v>0.2369176514423077</v>
          </cell>
          <cell r="F5">
            <v>0.34167573025619369</v>
          </cell>
          <cell r="G5">
            <v>-0.104758078813886</v>
          </cell>
          <cell r="H5">
            <v>9.4119845940149507E-2</v>
          </cell>
          <cell r="I5" t="str">
            <v>AAA</v>
          </cell>
          <cell r="J5" t="str">
            <v>Aaa</v>
          </cell>
          <cell r="K5" t="str">
            <v>AAA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5.1695433297375049</v>
          </cell>
          <cell r="Q5">
            <v>-4.1695433297375049</v>
          </cell>
          <cell r="R5">
            <v>0</v>
          </cell>
          <cell r="S5">
            <v>43.188000000000009</v>
          </cell>
          <cell r="T5">
            <v>77.077227722772278</v>
          </cell>
          <cell r="U5">
            <v>-33.889227722772283</v>
          </cell>
          <cell r="V5">
            <v>0.21622371317514791</v>
          </cell>
          <cell r="W5">
            <v>0.1034478530384325</v>
          </cell>
          <cell r="X5">
            <v>4.7059922970074747E-2</v>
          </cell>
          <cell r="Y5">
            <v>6.0464944379465563E-2</v>
          </cell>
        </row>
        <row r="6">
          <cell r="A6" t="str">
            <v>DE</v>
          </cell>
          <cell r="B6">
            <v>2025</v>
          </cell>
          <cell r="C6">
            <v>2.590342708333333</v>
          </cell>
          <cell r="D6">
            <v>2.561297252403846</v>
          </cell>
          <cell r="E6">
            <v>2.904545592948719E-2</v>
          </cell>
          <cell r="F6">
            <v>0.34167573025619369</v>
          </cell>
          <cell r="G6">
            <v>-0.31263027432670648</v>
          </cell>
          <cell r="H6">
            <v>7.0108177537862928E-2</v>
          </cell>
          <cell r="I6" t="str">
            <v>AAA</v>
          </cell>
          <cell r="J6" t="str">
            <v>Aaa</v>
          </cell>
          <cell r="K6" t="str">
            <v>AAA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5.1695433297375049</v>
          </cell>
          <cell r="Q6">
            <v>-4.1695433297375049</v>
          </cell>
          <cell r="R6">
            <v>0</v>
          </cell>
          <cell r="S6">
            <v>62.323</v>
          </cell>
          <cell r="T6">
            <v>77.077227722772278</v>
          </cell>
          <cell r="U6">
            <v>-14.75422772277228</v>
          </cell>
          <cell r="V6">
            <v>0.32602531513662281</v>
          </cell>
          <cell r="W6">
            <v>0.13204449755816189</v>
          </cell>
          <cell r="X6">
            <v>3.5054088768931457E-2</v>
          </cell>
          <cell r="Y6">
            <v>0.23592228380868821</v>
          </cell>
        </row>
        <row r="7">
          <cell r="A7" t="str">
            <v>IE</v>
          </cell>
          <cell r="B7">
            <v>2025</v>
          </cell>
          <cell r="C7">
            <v>2.8432980558367071</v>
          </cell>
          <cell r="D7">
            <v>2.5607854102985832</v>
          </cell>
          <cell r="E7">
            <v>0.28251264553812422</v>
          </cell>
          <cell r="F7">
            <v>0.34167573025619369</v>
          </cell>
          <cell r="G7">
            <v>-5.9163084718069497E-2</v>
          </cell>
          <cell r="H7">
            <v>9.9386600718642429E-2</v>
          </cell>
          <cell r="I7" t="str">
            <v>AA</v>
          </cell>
          <cell r="J7" t="str">
            <v>Aa3</v>
          </cell>
          <cell r="K7" t="str">
            <v>AA</v>
          </cell>
          <cell r="L7">
            <v>3</v>
          </cell>
          <cell r="M7">
            <v>4</v>
          </cell>
          <cell r="N7">
            <v>3</v>
          </cell>
          <cell r="O7">
            <v>3.333333333333333</v>
          </cell>
          <cell r="P7">
            <v>5.1695433297375049</v>
          </cell>
          <cell r="Q7">
            <v>-1.8362099964041709</v>
          </cell>
          <cell r="R7">
            <v>0.14893617021276601</v>
          </cell>
          <cell r="S7">
            <v>34.94</v>
          </cell>
          <cell r="T7">
            <v>77.077227722772278</v>
          </cell>
          <cell r="U7">
            <v>-42.13722772277228</v>
          </cell>
          <cell r="V7">
            <v>0.16889454604798579</v>
          </cell>
          <cell r="W7">
            <v>0.1390724389931314</v>
          </cell>
          <cell r="X7">
            <v>0.1241613854657042</v>
          </cell>
          <cell r="Y7">
            <v>7.0228513858324473E-2</v>
          </cell>
        </row>
        <row r="8">
          <cell r="A8" t="str">
            <v>EE</v>
          </cell>
          <cell r="B8">
            <v>2025</v>
          </cell>
          <cell r="I8" t="str">
            <v>A+</v>
          </cell>
          <cell r="J8" t="str">
            <v>A1</v>
          </cell>
          <cell r="L8">
            <v>5</v>
          </cell>
          <cell r="M8">
            <v>5</v>
          </cell>
          <cell r="O8">
            <v>5</v>
          </cell>
          <cell r="P8">
            <v>5.1695433297375049</v>
          </cell>
          <cell r="Q8">
            <v>-0.16954332973750491</v>
          </cell>
          <cell r="R8">
            <v>0.25531914893617019</v>
          </cell>
          <cell r="S8">
            <v>24.079000000000001</v>
          </cell>
          <cell r="T8">
            <v>77.077227722772278</v>
          </cell>
          <cell r="U8">
            <v>-52.998227722772278</v>
          </cell>
          <cell r="V8">
            <v>0.10657130596940841</v>
          </cell>
          <cell r="W8">
            <v>0.18094522745278929</v>
          </cell>
          <cell r="X8">
            <v>0.25531914893617019</v>
          </cell>
          <cell r="Y8">
            <v>1.88060796688317E-3</v>
          </cell>
        </row>
        <row r="9">
          <cell r="A9" t="str">
            <v>FI</v>
          </cell>
          <cell r="B9">
            <v>2025</v>
          </cell>
          <cell r="C9">
            <v>2.9643368589743591</v>
          </cell>
          <cell r="D9">
            <v>2.561297252403846</v>
          </cell>
          <cell r="E9">
            <v>0.4030396065705128</v>
          </cell>
          <cell r="F9">
            <v>0.34167573025619369</v>
          </cell>
          <cell r="G9">
            <v>6.1363876314319131E-2</v>
          </cell>
          <cell r="H9">
            <v>0.11330887355895861</v>
          </cell>
          <cell r="I9" t="str">
            <v>AA</v>
          </cell>
          <cell r="J9" t="str">
            <v>Aa1</v>
          </cell>
          <cell r="K9" t="str">
            <v>AA+</v>
          </cell>
          <cell r="L9">
            <v>3</v>
          </cell>
          <cell r="M9">
            <v>2</v>
          </cell>
          <cell r="N9">
            <v>2</v>
          </cell>
          <cell r="O9">
            <v>2.333333333333333</v>
          </cell>
          <cell r="P9">
            <v>5.1695433297375049</v>
          </cell>
          <cell r="Q9">
            <v>-2.8362099964041709</v>
          </cell>
          <cell r="R9">
            <v>8.5106382978723402E-2</v>
          </cell>
          <cell r="S9">
            <v>83.718000000000004</v>
          </cell>
          <cell r="T9">
            <v>77.077227722772278</v>
          </cell>
          <cell r="U9">
            <v>6.6407722772277253</v>
          </cell>
          <cell r="V9">
            <v>0.44879538432741217</v>
          </cell>
          <cell r="W9">
            <v>0.21100874790065791</v>
          </cell>
          <cell r="X9">
            <v>9.2115429687280717E-2</v>
          </cell>
          <cell r="Y9">
            <v>1.5930505657606779E-2</v>
          </cell>
        </row>
        <row r="10">
          <cell r="A10" t="str">
            <v>CZ</v>
          </cell>
          <cell r="B10">
            <v>2025</v>
          </cell>
          <cell r="C10">
            <v>4.1776050189225344</v>
          </cell>
          <cell r="D10">
            <v>2.5629295964410108</v>
          </cell>
          <cell r="E10">
            <v>1.614675422481523</v>
          </cell>
          <cell r="F10">
            <v>0.34167573025619369</v>
          </cell>
          <cell r="G10">
            <v>1.272999692225329</v>
          </cell>
          <cell r="H10">
            <v>0.25326697312208563</v>
          </cell>
          <cell r="I10" t="str">
            <v>AA-</v>
          </cell>
          <cell r="J10" t="str">
            <v>Aa3</v>
          </cell>
          <cell r="K10" t="str">
            <v>AA</v>
          </cell>
          <cell r="L10">
            <v>4</v>
          </cell>
          <cell r="M10">
            <v>4</v>
          </cell>
          <cell r="N10">
            <v>3</v>
          </cell>
          <cell r="O10">
            <v>3.666666666666667</v>
          </cell>
          <cell r="P10">
            <v>5.1695433297375049</v>
          </cell>
          <cell r="Q10">
            <v>-1.5028766630708379</v>
          </cell>
          <cell r="R10">
            <v>0.1702127659574468</v>
          </cell>
          <cell r="S10">
            <v>43.369</v>
          </cell>
          <cell r="T10">
            <v>77.077227722772278</v>
          </cell>
          <cell r="U10">
            <v>-33.708227722772278</v>
          </cell>
          <cell r="V10">
            <v>0.2172623382054602</v>
          </cell>
          <cell r="W10">
            <v>0.21358069242833089</v>
          </cell>
          <cell r="X10">
            <v>0.2117398695397662</v>
          </cell>
          <cell r="Y10">
            <v>1.5827880221910839E-2</v>
          </cell>
        </row>
        <row r="11">
          <cell r="A11" t="str">
            <v>AT</v>
          </cell>
          <cell r="B11">
            <v>2025</v>
          </cell>
          <cell r="C11">
            <v>2.957698055836707</v>
          </cell>
          <cell r="D11">
            <v>2.5607854102985832</v>
          </cell>
          <cell r="E11">
            <v>0.39691264553812422</v>
          </cell>
          <cell r="F11">
            <v>0.34167573025619369</v>
          </cell>
          <cell r="G11">
            <v>5.5236915281930497E-2</v>
          </cell>
          <cell r="H11">
            <v>0.1126011379415976</v>
          </cell>
          <cell r="I11" t="str">
            <v>AA</v>
          </cell>
          <cell r="J11" t="str">
            <v>Aa1</v>
          </cell>
          <cell r="K11" t="str">
            <v>AA+</v>
          </cell>
          <cell r="L11">
            <v>3</v>
          </cell>
          <cell r="M11">
            <v>2</v>
          </cell>
          <cell r="N11">
            <v>2</v>
          </cell>
          <cell r="O11">
            <v>2.333333333333333</v>
          </cell>
          <cell r="P11">
            <v>5.1695433297375049</v>
          </cell>
          <cell r="Q11">
            <v>-2.8362099964041709</v>
          </cell>
          <cell r="R11">
            <v>8.5106382978723402E-2</v>
          </cell>
          <cell r="S11">
            <v>84.885999999999996</v>
          </cell>
          <cell r="T11">
            <v>77.077227722772278</v>
          </cell>
          <cell r="U11">
            <v>7.8087722772277166</v>
          </cell>
          <cell r="V11">
            <v>0.45549767181583672</v>
          </cell>
          <cell r="W11">
            <v>0.21537099805153251</v>
          </cell>
          <cell r="X11">
            <v>9.5307661169380387E-2</v>
          </cell>
          <cell r="Y11">
            <v>2.6820708361652019E-2</v>
          </cell>
        </row>
        <row r="12">
          <cell r="A12" t="str">
            <v>LT</v>
          </cell>
          <cell r="B12">
            <v>2025</v>
          </cell>
          <cell r="C12">
            <v>3.2590014423076918</v>
          </cell>
          <cell r="D12">
            <v>2.561297252403846</v>
          </cell>
          <cell r="E12">
            <v>0.69770418990384619</v>
          </cell>
          <cell r="F12">
            <v>0.34167573025619369</v>
          </cell>
          <cell r="G12">
            <v>0.35602845964765251</v>
          </cell>
          <cell r="H12">
            <v>0.1473460772717638</v>
          </cell>
          <cell r="I12" t="str">
            <v>A</v>
          </cell>
          <cell r="J12" t="str">
            <v>A2</v>
          </cell>
          <cell r="K12" t="str">
            <v>A</v>
          </cell>
          <cell r="L12">
            <v>6</v>
          </cell>
          <cell r="M12">
            <v>6</v>
          </cell>
          <cell r="N12">
            <v>6</v>
          </cell>
          <cell r="O12">
            <v>6</v>
          </cell>
          <cell r="P12">
            <v>5.1695433297375049</v>
          </cell>
          <cell r="Q12">
            <v>0.83045667026249514</v>
          </cell>
          <cell r="R12">
            <v>0.31914893617021273</v>
          </cell>
          <cell r="S12">
            <v>40.595999999999997</v>
          </cell>
          <cell r="T12">
            <v>77.077227722772278</v>
          </cell>
          <cell r="U12">
            <v>-36.481227722772282</v>
          </cell>
          <cell r="V12">
            <v>0.201350143680288</v>
          </cell>
          <cell r="W12">
            <v>0.22261505237408821</v>
          </cell>
          <cell r="X12">
            <v>0.23324750672098829</v>
          </cell>
          <cell r="Y12">
            <v>3.7600545635286691E-3</v>
          </cell>
        </row>
        <row r="13">
          <cell r="A13" t="str">
            <v>MT</v>
          </cell>
          <cell r="B13">
            <v>2025</v>
          </cell>
          <cell r="C13">
            <v>3.3034178057226171</v>
          </cell>
          <cell r="D13">
            <v>2.563510066520867</v>
          </cell>
          <cell r="E13">
            <v>0.73990773920174957</v>
          </cell>
          <cell r="F13">
            <v>0.34167573025619369</v>
          </cell>
          <cell r="G13">
            <v>0.39823200894555588</v>
          </cell>
          <cell r="H13">
            <v>0.1522210805334594</v>
          </cell>
          <cell r="I13" t="str">
            <v>A+</v>
          </cell>
          <cell r="J13" t="str">
            <v>A2</v>
          </cell>
          <cell r="K13" t="str">
            <v>A-</v>
          </cell>
          <cell r="L13">
            <v>5</v>
          </cell>
          <cell r="M13">
            <v>6</v>
          </cell>
          <cell r="N13">
            <v>7</v>
          </cell>
          <cell r="O13">
            <v>6</v>
          </cell>
          <cell r="P13">
            <v>5.1695433297375049</v>
          </cell>
          <cell r="Q13">
            <v>0.83045667026249514</v>
          </cell>
          <cell r="R13">
            <v>0.31914893617021273</v>
          </cell>
          <cell r="S13">
            <v>48.095999999999997</v>
          </cell>
          <cell r="T13">
            <v>77.077227722772278</v>
          </cell>
          <cell r="U13">
            <v>-28.981227722772289</v>
          </cell>
          <cell r="V13">
            <v>0.24438709245013709</v>
          </cell>
          <cell r="W13">
            <v>0.23858570305126969</v>
          </cell>
          <cell r="X13">
            <v>0.23568500835183601</v>
          </cell>
          <cell r="Y13">
            <v>1.281379269863067E-3</v>
          </cell>
        </row>
        <row r="14">
          <cell r="A14" t="str">
            <v>SI</v>
          </cell>
          <cell r="B14">
            <v>2025</v>
          </cell>
          <cell r="C14">
            <v>3.1004281250000001</v>
          </cell>
          <cell r="D14">
            <v>2.5615580729166672</v>
          </cell>
          <cell r="E14">
            <v>0.53887005208333327</v>
          </cell>
          <cell r="F14">
            <v>0.34167573025619369</v>
          </cell>
          <cell r="G14">
            <v>0.19719432182713961</v>
          </cell>
          <cell r="H14">
            <v>0.12899887773937599</v>
          </cell>
          <cell r="I14" t="str">
            <v>A</v>
          </cell>
          <cell r="J14" t="str">
            <v>A3</v>
          </cell>
          <cell r="K14" t="str">
            <v>AA</v>
          </cell>
          <cell r="L14">
            <v>6</v>
          </cell>
          <cell r="M14">
            <v>7</v>
          </cell>
          <cell r="N14">
            <v>3</v>
          </cell>
          <cell r="O14">
            <v>5.333333333333333</v>
          </cell>
          <cell r="P14">
            <v>5.1695433297375049</v>
          </cell>
          <cell r="Q14">
            <v>0.16379000359582821</v>
          </cell>
          <cell r="R14">
            <v>0.27659574468085102</v>
          </cell>
          <cell r="S14">
            <v>69.938999999999993</v>
          </cell>
          <cell r="T14">
            <v>77.077227722772278</v>
          </cell>
          <cell r="U14">
            <v>-7.1382277227722852</v>
          </cell>
          <cell r="V14">
            <v>0.36972790204744549</v>
          </cell>
          <cell r="W14">
            <v>0.26080490768307762</v>
          </cell>
          <cell r="X14">
            <v>0.20634341050089369</v>
          </cell>
          <cell r="Y14">
            <v>3.4887269406676802E-3</v>
          </cell>
        </row>
        <row r="15">
          <cell r="A15" t="str">
            <v>BG</v>
          </cell>
          <cell r="B15">
            <v>2025</v>
          </cell>
          <cell r="C15">
            <v>3.8503144654088048</v>
          </cell>
          <cell r="D15">
            <v>2.561141080413297</v>
          </cell>
          <cell r="E15">
            <v>1.289173384995508</v>
          </cell>
          <cell r="F15">
            <v>0.34167573025619369</v>
          </cell>
          <cell r="G15">
            <v>0.94749765473931402</v>
          </cell>
          <cell r="H15">
            <v>0.21566768299527869</v>
          </cell>
          <cell r="I15" t="str">
            <v>BBB+</v>
          </cell>
          <cell r="J15" t="str">
            <v>Baa1</v>
          </cell>
          <cell r="K15" t="str">
            <v>BBB+</v>
          </cell>
          <cell r="L15">
            <v>8</v>
          </cell>
          <cell r="M15">
            <v>8</v>
          </cell>
          <cell r="N15">
            <v>8</v>
          </cell>
          <cell r="O15">
            <v>8</v>
          </cell>
          <cell r="P15">
            <v>5.1695433297375049</v>
          </cell>
          <cell r="Q15">
            <v>2.8304566702624951</v>
          </cell>
          <cell r="R15">
            <v>0.44680851063829791</v>
          </cell>
          <cell r="S15">
            <v>23.881</v>
          </cell>
          <cell r="T15">
            <v>77.077227722772278</v>
          </cell>
          <cell r="U15">
            <v>-53.196227722772278</v>
          </cell>
          <cell r="V15">
            <v>0.1054351305218844</v>
          </cell>
          <cell r="W15">
            <v>0.26542670616056729</v>
          </cell>
          <cell r="X15">
            <v>0.34542249397990887</v>
          </cell>
          <cell r="Y15">
            <v>4.8155183516422418E-3</v>
          </cell>
        </row>
        <row r="16">
          <cell r="A16" t="str">
            <v>EU</v>
          </cell>
          <cell r="B16">
            <v>2025</v>
          </cell>
          <cell r="H16">
            <v>0.1503219191038041</v>
          </cell>
          <cell r="R16">
            <v>0.2075953810693931</v>
          </cell>
          <cell r="V16">
            <v>0.45506388908639578</v>
          </cell>
          <cell r="W16">
            <v>0.27148046962653988</v>
          </cell>
          <cell r="X16">
            <v>0.17982870723687261</v>
          </cell>
        </row>
        <row r="17">
          <cell r="A17" t="str">
            <v>HR</v>
          </cell>
          <cell r="B17">
            <v>2025</v>
          </cell>
          <cell r="C17">
            <v>3.130996438746438</v>
          </cell>
          <cell r="D17">
            <v>2.5616742853072849</v>
          </cell>
          <cell r="E17">
            <v>0.56932215343915338</v>
          </cell>
          <cell r="F17">
            <v>0.34167573025619369</v>
          </cell>
          <cell r="G17">
            <v>0.22764642318295969</v>
          </cell>
          <cell r="H17">
            <v>0.13251645140094681</v>
          </cell>
          <cell r="I17" t="str">
            <v>A-</v>
          </cell>
          <cell r="J17" t="str">
            <v>A3</v>
          </cell>
          <cell r="K17" t="str">
            <v>A-</v>
          </cell>
          <cell r="L17">
            <v>7</v>
          </cell>
          <cell r="M17">
            <v>7</v>
          </cell>
          <cell r="N17">
            <v>7</v>
          </cell>
          <cell r="O17">
            <v>7</v>
          </cell>
          <cell r="P17">
            <v>5.1695433297375049</v>
          </cell>
          <cell r="Q17">
            <v>1.8304566702624949</v>
          </cell>
          <cell r="R17">
            <v>0.38297872340425532</v>
          </cell>
          <cell r="S17">
            <v>58.405999999999999</v>
          </cell>
          <cell r="T17">
            <v>77.077227722772278</v>
          </cell>
          <cell r="U17">
            <v>-18.671227722772279</v>
          </cell>
          <cell r="V17">
            <v>0.30354855135908959</v>
          </cell>
          <cell r="W17">
            <v>0.2730145753880972</v>
          </cell>
          <cell r="X17">
            <v>0.25774758740260112</v>
          </cell>
          <cell r="Y17">
            <v>4.3701675774804752E-3</v>
          </cell>
        </row>
        <row r="18">
          <cell r="A18" t="str">
            <v>SK</v>
          </cell>
          <cell r="B18">
            <v>2025</v>
          </cell>
          <cell r="C18">
            <v>3.4265714743589739</v>
          </cell>
          <cell r="D18">
            <v>2.561297252403846</v>
          </cell>
          <cell r="E18">
            <v>0.86527422195512826</v>
          </cell>
          <cell r="F18">
            <v>0.34167573025619369</v>
          </cell>
          <cell r="G18">
            <v>0.52359849169893458</v>
          </cell>
          <cell r="H18">
            <v>0.1667023747017766</v>
          </cell>
          <cell r="I18" t="str">
            <v>A-</v>
          </cell>
          <cell r="J18" t="str">
            <v>A3</v>
          </cell>
          <cell r="K18" t="str">
            <v>A+</v>
          </cell>
          <cell r="L18">
            <v>7</v>
          </cell>
          <cell r="M18">
            <v>7</v>
          </cell>
          <cell r="N18">
            <v>5</v>
          </cell>
          <cell r="O18">
            <v>6.333333333333333</v>
          </cell>
          <cell r="P18">
            <v>5.1695433297375049</v>
          </cell>
          <cell r="Q18">
            <v>1.163790003595828</v>
          </cell>
          <cell r="R18">
            <v>0.34042553191489361</v>
          </cell>
          <cell r="S18">
            <v>62.768000000000001</v>
          </cell>
          <cell r="T18">
            <v>77.077227722772278</v>
          </cell>
          <cell r="U18">
            <v>-14.309227722772279</v>
          </cell>
          <cell r="V18">
            <v>0.32857884076363381</v>
          </cell>
          <cell r="W18">
            <v>0.27856891579343462</v>
          </cell>
          <cell r="X18">
            <v>0.25356395330833509</v>
          </cell>
          <cell r="Y18">
            <v>6.8510423982335727E-3</v>
          </cell>
        </row>
        <row r="19">
          <cell r="A19" t="str">
            <v>CY</v>
          </cell>
          <cell r="B19">
            <v>2025</v>
          </cell>
          <cell r="C19">
            <v>3.084164022435897</v>
          </cell>
          <cell r="D19">
            <v>2.561297252403846</v>
          </cell>
          <cell r="E19">
            <v>0.52286677003205118</v>
          </cell>
          <cell r="F19">
            <v>0.34167573025619369</v>
          </cell>
          <cell r="G19">
            <v>0.1811910397758576</v>
          </cell>
          <cell r="H19">
            <v>0.12715031159989951</v>
          </cell>
          <cell r="I19" t="str">
            <v>A-</v>
          </cell>
          <cell r="J19" t="str">
            <v>A3</v>
          </cell>
          <cell r="K19" t="str">
            <v>A-</v>
          </cell>
          <cell r="L19">
            <v>7</v>
          </cell>
          <cell r="M19">
            <v>7</v>
          </cell>
          <cell r="N19">
            <v>7</v>
          </cell>
          <cell r="O19">
            <v>7</v>
          </cell>
          <cell r="P19">
            <v>5.1695433297375049</v>
          </cell>
          <cell r="Q19">
            <v>1.8304566702624949</v>
          </cell>
          <cell r="R19">
            <v>0.38297872340425532</v>
          </cell>
          <cell r="S19">
            <v>64.298000000000002</v>
          </cell>
          <cell r="T19">
            <v>77.077227722772278</v>
          </cell>
          <cell r="U19">
            <v>-12.77922772277228</v>
          </cell>
          <cell r="V19">
            <v>0.337358378312683</v>
          </cell>
          <cell r="W19">
            <v>0.2824958044389459</v>
          </cell>
          <cell r="X19">
            <v>0.25506451750207743</v>
          </cell>
          <cell r="Y19">
            <v>1.891604428929533E-3</v>
          </cell>
        </row>
        <row r="20">
          <cell r="A20" t="str">
            <v>LV</v>
          </cell>
          <cell r="B20">
            <v>2025</v>
          </cell>
          <cell r="I20" t="str">
            <v>A-</v>
          </cell>
          <cell r="J20" t="str">
            <v>A3</v>
          </cell>
          <cell r="K20" t="str">
            <v>A</v>
          </cell>
          <cell r="L20">
            <v>7</v>
          </cell>
          <cell r="M20">
            <v>7</v>
          </cell>
          <cell r="N20">
            <v>6</v>
          </cell>
          <cell r="O20">
            <v>6.666666666666667</v>
          </cell>
          <cell r="P20">
            <v>5.1695433297375049</v>
          </cell>
          <cell r="Q20">
            <v>1.4971233369291621</v>
          </cell>
          <cell r="R20">
            <v>0.36170212765957438</v>
          </cell>
          <cell r="S20">
            <v>45.54999999999999</v>
          </cell>
          <cell r="T20">
            <v>77.077227722772278</v>
          </cell>
          <cell r="U20">
            <v>-31.527227722772281</v>
          </cell>
          <cell r="V20">
            <v>0.22977748290773231</v>
          </cell>
          <cell r="W20">
            <v>0.2957398052836534</v>
          </cell>
          <cell r="X20">
            <v>0.36170212765957438</v>
          </cell>
          <cell r="Y20">
            <v>2.122825367688797E-3</v>
          </cell>
        </row>
        <row r="21">
          <cell r="A21" t="str">
            <v>BE</v>
          </cell>
          <cell r="B21">
            <v>2025</v>
          </cell>
          <cell r="C21">
            <v>3.0924464153171392</v>
          </cell>
          <cell r="D21">
            <v>2.5607854102985832</v>
          </cell>
          <cell r="E21">
            <v>0.53166100501855595</v>
          </cell>
          <cell r="F21">
            <v>0.34167573025619369</v>
          </cell>
          <cell r="G21">
            <v>0.18998527476236229</v>
          </cell>
          <cell r="H21">
            <v>0.1281661485367577</v>
          </cell>
          <cell r="I21" t="str">
            <v>A+</v>
          </cell>
          <cell r="J21" t="str">
            <v>Aa3</v>
          </cell>
          <cell r="K21" t="str">
            <v>AA</v>
          </cell>
          <cell r="L21">
            <v>5</v>
          </cell>
          <cell r="M21">
            <v>4</v>
          </cell>
          <cell r="N21">
            <v>3</v>
          </cell>
          <cell r="O21">
            <v>4</v>
          </cell>
          <cell r="P21">
            <v>5.1695433297375049</v>
          </cell>
          <cell r="Q21">
            <v>-1.1695433297375051</v>
          </cell>
          <cell r="R21">
            <v>0.19148936170212769</v>
          </cell>
          <cell r="S21">
            <v>106.842</v>
          </cell>
          <cell r="T21">
            <v>77.077227722772278</v>
          </cell>
          <cell r="U21">
            <v>29.764772277227721</v>
          </cell>
          <cell r="V21">
            <v>0.58148690477461085</v>
          </cell>
          <cell r="W21">
            <v>0.29801673881064528</v>
          </cell>
          <cell r="X21">
            <v>0.15628165582866249</v>
          </cell>
          <cell r="Y21">
            <v>3.4482126466615602E-2</v>
          </cell>
        </row>
        <row r="22">
          <cell r="A22" t="str">
            <v>FR</v>
          </cell>
          <cell r="B22">
            <v>2025</v>
          </cell>
          <cell r="C22">
            <v>3.3071721153846161</v>
          </cell>
          <cell r="D22">
            <v>2.561297252403846</v>
          </cell>
          <cell r="E22">
            <v>0.74587486298076922</v>
          </cell>
          <cell r="F22">
            <v>0.34167573025619369</v>
          </cell>
          <cell r="G22">
            <v>0.40419913272457553</v>
          </cell>
          <cell r="H22">
            <v>0.1529103530797167</v>
          </cell>
          <cell r="I22" t="str">
            <v>AA-</v>
          </cell>
          <cell r="J22" t="str">
            <v>Aa3</v>
          </cell>
          <cell r="K22" t="str">
            <v>AA-</v>
          </cell>
          <cell r="L22">
            <v>4</v>
          </cell>
          <cell r="M22">
            <v>4</v>
          </cell>
          <cell r="N22">
            <v>4</v>
          </cell>
          <cell r="O22">
            <v>4</v>
          </cell>
          <cell r="P22">
            <v>5.1695433297375049</v>
          </cell>
          <cell r="Q22">
            <v>-1.1695433297375051</v>
          </cell>
          <cell r="R22">
            <v>0.19148936170212769</v>
          </cell>
          <cell r="S22">
            <v>114.127</v>
          </cell>
          <cell r="T22">
            <v>77.077227722772278</v>
          </cell>
          <cell r="U22">
            <v>37.049772277227717</v>
          </cell>
          <cell r="V22">
            <v>0.62329012767972425</v>
          </cell>
          <cell r="W22">
            <v>0.32256328082052282</v>
          </cell>
          <cell r="X22">
            <v>0.1721998573909222</v>
          </cell>
          <cell r="Y22">
            <v>0.17094835923294979</v>
          </cell>
        </row>
        <row r="23">
          <cell r="A23" t="str">
            <v>PT</v>
          </cell>
          <cell r="B23">
            <v>2025</v>
          </cell>
          <cell r="C23">
            <v>3.0749066506410259</v>
          </cell>
          <cell r="D23">
            <v>2.561297252403846</v>
          </cell>
          <cell r="E23">
            <v>0.51360939823717955</v>
          </cell>
          <cell r="F23">
            <v>0.34167573025619369</v>
          </cell>
          <cell r="G23">
            <v>0.1719336679809858</v>
          </cell>
          <cell r="H23">
            <v>0.12608097694806319</v>
          </cell>
          <cell r="I23" t="str">
            <v>A-</v>
          </cell>
          <cell r="J23" t="str">
            <v>A3</v>
          </cell>
          <cell r="K23" t="str">
            <v>A</v>
          </cell>
          <cell r="L23">
            <v>7</v>
          </cell>
          <cell r="M23">
            <v>7</v>
          </cell>
          <cell r="N23">
            <v>6</v>
          </cell>
          <cell r="O23">
            <v>6.666666666666667</v>
          </cell>
          <cell r="P23">
            <v>5.1695433297375049</v>
          </cell>
          <cell r="Q23">
            <v>1.4971233369291621</v>
          </cell>
          <cell r="R23">
            <v>0.36170212765957438</v>
          </cell>
          <cell r="S23">
            <v>96.397000000000006</v>
          </cell>
          <cell r="T23">
            <v>77.077227722772278</v>
          </cell>
          <cell r="U23">
            <v>19.319772277227731</v>
          </cell>
          <cell r="V23">
            <v>0.52155078078780104</v>
          </cell>
          <cell r="W23">
            <v>0.33644462846514622</v>
          </cell>
          <cell r="X23">
            <v>0.24389155230381879</v>
          </cell>
          <cell r="Y23">
            <v>1.560092065656838E-2</v>
          </cell>
        </row>
        <row r="24">
          <cell r="A24" t="str">
            <v>PL</v>
          </cell>
          <cell r="B24">
            <v>2025</v>
          </cell>
          <cell r="C24">
            <v>5.5952662705149976</v>
          </cell>
          <cell r="D24">
            <v>2.5630178829079568</v>
          </cell>
          <cell r="E24">
            <v>3.032248387607039</v>
          </cell>
          <cell r="F24">
            <v>0.34167573025619369</v>
          </cell>
          <cell r="G24">
            <v>2.6905726573508462</v>
          </cell>
          <cell r="H24">
            <v>0.41701322062126489</v>
          </cell>
          <cell r="I24" t="str">
            <v>A-</v>
          </cell>
          <cell r="J24" t="str">
            <v>A2</v>
          </cell>
          <cell r="K24" t="str">
            <v>A</v>
          </cell>
          <cell r="L24">
            <v>7</v>
          </cell>
          <cell r="M24">
            <v>6</v>
          </cell>
          <cell r="N24">
            <v>6</v>
          </cell>
          <cell r="O24">
            <v>6.333333333333333</v>
          </cell>
          <cell r="P24">
            <v>5.1695433297375049</v>
          </cell>
          <cell r="Q24">
            <v>1.163790003595828</v>
          </cell>
          <cell r="R24">
            <v>0.34042553191489361</v>
          </cell>
          <cell r="S24">
            <v>57.414999999999999</v>
          </cell>
          <cell r="T24">
            <v>77.077227722772278</v>
          </cell>
          <cell r="U24">
            <v>-19.662227722772279</v>
          </cell>
          <cell r="V24">
            <v>0.29786193586163351</v>
          </cell>
          <cell r="W24">
            <v>0.35176689613259732</v>
          </cell>
          <cell r="X24">
            <v>0.37871937626807922</v>
          </cell>
          <cell r="Y24">
            <v>4.111640027083735E-2</v>
          </cell>
        </row>
        <row r="25">
          <cell r="A25" t="str">
            <v>ES</v>
          </cell>
          <cell r="B25">
            <v>2025</v>
          </cell>
          <cell r="C25">
            <v>3.2355017628205132</v>
          </cell>
          <cell r="D25">
            <v>2.561297252403846</v>
          </cell>
          <cell r="E25">
            <v>0.67420451041666674</v>
          </cell>
          <cell r="F25">
            <v>0.34167573025619369</v>
          </cell>
          <cell r="G25">
            <v>0.33252878016047299</v>
          </cell>
          <cell r="H25">
            <v>0.14463158960296271</v>
          </cell>
          <cell r="I25" t="str">
            <v>A-</v>
          </cell>
          <cell r="J25" t="str">
            <v>Baa1</v>
          </cell>
          <cell r="K25" t="str">
            <v>A</v>
          </cell>
          <cell r="L25">
            <v>7</v>
          </cell>
          <cell r="M25">
            <v>8</v>
          </cell>
          <cell r="N25">
            <v>6</v>
          </cell>
          <cell r="O25">
            <v>7</v>
          </cell>
          <cell r="P25">
            <v>5.1695433297375049</v>
          </cell>
          <cell r="Q25">
            <v>1.8304566702624949</v>
          </cell>
          <cell r="R25">
            <v>0.38297872340425532</v>
          </cell>
          <cell r="S25">
            <v>103.453</v>
          </cell>
          <cell r="T25">
            <v>77.077227722772278</v>
          </cell>
          <cell r="U25">
            <v>26.375772277227721</v>
          </cell>
          <cell r="V25">
            <v>0.56203994219047504</v>
          </cell>
          <cell r="W25">
            <v>0.36321675173256429</v>
          </cell>
          <cell r="X25">
            <v>0.26380515650360897</v>
          </cell>
          <cell r="Y25">
            <v>8.9789724188958808E-2</v>
          </cell>
        </row>
        <row r="26">
          <cell r="A26" t="str">
            <v>IT</v>
          </cell>
          <cell r="B26">
            <v>2025</v>
          </cell>
          <cell r="C26">
            <v>3.6079205128205132</v>
          </cell>
          <cell r="D26">
            <v>2.561297252403846</v>
          </cell>
          <cell r="E26">
            <v>1.046623260416667</v>
          </cell>
          <cell r="F26">
            <v>0.34167573025619369</v>
          </cell>
          <cell r="G26">
            <v>0.70494753016047307</v>
          </cell>
          <cell r="H26">
            <v>0.18765030843514319</v>
          </cell>
          <cell r="I26" t="str">
            <v>BBB</v>
          </cell>
          <cell r="J26" t="str">
            <v>Baa3</v>
          </cell>
          <cell r="K26" t="str">
            <v>BBB+</v>
          </cell>
          <cell r="L26">
            <v>9</v>
          </cell>
          <cell r="M26">
            <v>10</v>
          </cell>
          <cell r="N26">
            <v>8</v>
          </cell>
          <cell r="O26">
            <v>9</v>
          </cell>
          <cell r="P26">
            <v>5.1695433297375049</v>
          </cell>
          <cell r="Q26">
            <v>3.8304566702624951</v>
          </cell>
          <cell r="R26">
            <v>0.51063829787234039</v>
          </cell>
          <cell r="S26">
            <v>137.86799999999999</v>
          </cell>
          <cell r="T26">
            <v>77.077227722772278</v>
          </cell>
          <cell r="U26">
            <v>60.790772277227717</v>
          </cell>
          <cell r="V26">
            <v>0.75952215444572257</v>
          </cell>
          <cell r="W26">
            <v>0.48830098644492209</v>
          </cell>
          <cell r="X26">
            <v>0.35269040244452188</v>
          </cell>
          <cell r="Y26">
            <v>0.12655558944857331</v>
          </cell>
        </row>
        <row r="27">
          <cell r="A27" t="str">
            <v>RO</v>
          </cell>
          <cell r="B27">
            <v>2025</v>
          </cell>
          <cell r="C27">
            <v>7.5114426060443016</v>
          </cell>
          <cell r="D27">
            <v>2.5643852277822621</v>
          </cell>
          <cell r="E27">
            <v>4.9470573782620386</v>
          </cell>
          <cell r="F27">
            <v>0.34167573025619369</v>
          </cell>
          <cell r="G27">
            <v>4.6053816480058458</v>
          </cell>
          <cell r="H27">
            <v>0.63819604126689222</v>
          </cell>
          <cell r="I27" t="str">
            <v>BBB-</v>
          </cell>
          <cell r="J27" t="str">
            <v>Baa3</v>
          </cell>
          <cell r="K27" t="str">
            <v>BBB-</v>
          </cell>
          <cell r="L27">
            <v>10</v>
          </cell>
          <cell r="M27">
            <v>10</v>
          </cell>
          <cell r="N27">
            <v>10</v>
          </cell>
          <cell r="O27">
            <v>10</v>
          </cell>
          <cell r="P27">
            <v>5.1695433297375049</v>
          </cell>
          <cell r="Q27">
            <v>4.8304566702624951</v>
          </cell>
          <cell r="R27">
            <v>0.57446808510638292</v>
          </cell>
          <cell r="S27">
            <v>55.798000000000002</v>
          </cell>
          <cell r="T27">
            <v>77.077227722772278</v>
          </cell>
          <cell r="U27">
            <v>-21.27922772277228</v>
          </cell>
          <cell r="V27">
            <v>0.2885831697068541</v>
          </cell>
          <cell r="W27">
            <v>0.50041576536004306</v>
          </cell>
          <cell r="X27">
            <v>0.60633206318663757</v>
          </cell>
          <cell r="Y27">
            <v>1.639104932159971E-2</v>
          </cell>
        </row>
        <row r="28">
          <cell r="A28" t="str">
            <v>HU</v>
          </cell>
          <cell r="B28">
            <v>2025</v>
          </cell>
          <cell r="C28">
            <v>7.0167936507936508</v>
          </cell>
          <cell r="D28">
            <v>2.5632430132275128</v>
          </cell>
          <cell r="E28">
            <v>4.4535506375661376</v>
          </cell>
          <cell r="F28">
            <v>0.34167573025619369</v>
          </cell>
          <cell r="G28">
            <v>4.1118749073099439</v>
          </cell>
          <cell r="H28">
            <v>0.58119024411037745</v>
          </cell>
          <cell r="I28" t="str">
            <v>BBB</v>
          </cell>
          <cell r="J28" t="str">
            <v>Baa2</v>
          </cell>
          <cell r="K28" t="str">
            <v>BBB-</v>
          </cell>
          <cell r="L28">
            <v>9</v>
          </cell>
          <cell r="M28">
            <v>9</v>
          </cell>
          <cell r="N28">
            <v>10</v>
          </cell>
          <cell r="O28">
            <v>9.3333333333333339</v>
          </cell>
          <cell r="P28">
            <v>5.1695433297375049</v>
          </cell>
          <cell r="Q28">
            <v>4.1637900035958291</v>
          </cell>
          <cell r="R28">
            <v>0.53191489361702127</v>
          </cell>
          <cell r="S28">
            <v>75.283000000000001</v>
          </cell>
          <cell r="T28">
            <v>77.077227722772278</v>
          </cell>
          <cell r="U28">
            <v>-1.7942277227722769</v>
          </cell>
          <cell r="V28">
            <v>0.400393162610922</v>
          </cell>
          <cell r="W28">
            <v>0.50449943344610693</v>
          </cell>
          <cell r="X28">
            <v>0.5565525688636993</v>
          </cell>
          <cell r="Y28">
            <v>1.008693336055924E-2</v>
          </cell>
        </row>
        <row r="29">
          <cell r="A29" t="str">
            <v>GR</v>
          </cell>
          <cell r="B29">
            <v>2025</v>
          </cell>
          <cell r="C29">
            <v>3.4028856570512822</v>
          </cell>
          <cell r="D29">
            <v>2.561297252403846</v>
          </cell>
          <cell r="E29">
            <v>0.84158840464743589</v>
          </cell>
          <cell r="F29">
            <v>0.34167573025619369</v>
          </cell>
          <cell r="G29">
            <v>0.49991267439124232</v>
          </cell>
          <cell r="H29">
            <v>0.16396638593893911</v>
          </cell>
          <cell r="I29" t="str">
            <v>BBB-</v>
          </cell>
          <cell r="J29" t="str">
            <v>Baa3</v>
          </cell>
          <cell r="K29" t="str">
            <v>BBB</v>
          </cell>
          <cell r="L29">
            <v>10</v>
          </cell>
          <cell r="M29">
            <v>10</v>
          </cell>
          <cell r="N29">
            <v>9</v>
          </cell>
          <cell r="O29">
            <v>9.6666666666666661</v>
          </cell>
          <cell r="P29">
            <v>5.1695433297375049</v>
          </cell>
          <cell r="Q29">
            <v>4.4971233369291612</v>
          </cell>
          <cell r="R29">
            <v>0.55319148936170204</v>
          </cell>
          <cell r="S29">
            <v>152.49100000000001</v>
          </cell>
          <cell r="T29">
            <v>77.077227722772278</v>
          </cell>
          <cell r="U29">
            <v>75.413772277227736</v>
          </cell>
          <cell r="V29">
            <v>0.84343272802725622</v>
          </cell>
          <cell r="W29">
            <v>0.52256093396981917</v>
          </cell>
          <cell r="X29">
            <v>0.36212503694110071</v>
          </cell>
          <cell r="Y29">
            <v>1.324759216504133E-2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6329-57D9-4E55-B69C-607E2C1C345B}">
  <sheetPr>
    <tabColor rgb="FFFF0000"/>
  </sheetPr>
  <dimension ref="B1:I37"/>
  <sheetViews>
    <sheetView showGridLines="0" zoomScale="85" zoomScaleNormal="85" workbookViewId="0">
      <selection activeCell="M13" sqref="M13"/>
    </sheetView>
  </sheetViews>
  <sheetFormatPr defaultRowHeight="15" x14ac:dyDescent="0.25"/>
  <cols>
    <col min="2" max="2" width="29" bestFit="1" customWidth="1"/>
    <col min="3" max="3" width="21.28515625" bestFit="1" customWidth="1"/>
    <col min="4" max="4" width="53" bestFit="1" customWidth="1"/>
    <col min="5" max="9" width="9.5703125" bestFit="1" customWidth="1"/>
  </cols>
  <sheetData>
    <row r="1" spans="2:9" ht="15.75" thickBot="1" x14ac:dyDescent="0.3"/>
    <row r="2" spans="2:9" ht="14.45" customHeight="1" x14ac:dyDescent="0.25">
      <c r="B2" s="304" t="s">
        <v>187</v>
      </c>
      <c r="C2" s="305"/>
      <c r="D2" s="305"/>
      <c r="E2" s="305"/>
      <c r="F2" s="305"/>
      <c r="G2" s="305"/>
      <c r="H2" s="305"/>
      <c r="I2" s="306"/>
    </row>
    <row r="3" spans="2:9" x14ac:dyDescent="0.25">
      <c r="B3" s="307"/>
      <c r="C3" s="308"/>
      <c r="D3" s="308"/>
      <c r="E3" s="308"/>
      <c r="F3" s="308"/>
      <c r="G3" s="308"/>
      <c r="H3" s="308"/>
      <c r="I3" s="309"/>
    </row>
    <row r="4" spans="2:9" x14ac:dyDescent="0.25">
      <c r="B4" s="310"/>
      <c r="C4" s="311"/>
      <c r="D4" s="311"/>
      <c r="E4" s="311"/>
      <c r="F4" s="311"/>
      <c r="G4" s="311"/>
      <c r="H4" s="311"/>
      <c r="I4" s="312"/>
    </row>
    <row r="5" spans="2:9" x14ac:dyDescent="0.25">
      <c r="B5" s="1" t="s">
        <v>0</v>
      </c>
      <c r="C5" s="2" t="s">
        <v>1</v>
      </c>
      <c r="D5" s="2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112" t="s">
        <v>7</v>
      </c>
    </row>
    <row r="6" spans="2:9" x14ac:dyDescent="0.25">
      <c r="B6" s="4" t="s">
        <v>8</v>
      </c>
      <c r="C6" s="5" t="s">
        <v>9</v>
      </c>
      <c r="D6" s="6" t="s">
        <v>10</v>
      </c>
      <c r="E6" s="177">
        <v>82.608964451313753</v>
      </c>
      <c r="F6" s="177">
        <v>87.862598039215669</v>
      </c>
      <c r="G6" s="177">
        <v>97.212804649418814</v>
      </c>
      <c r="H6" s="177">
        <v>100</v>
      </c>
      <c r="I6" s="211">
        <v>105.57439070116237</v>
      </c>
    </row>
    <row r="7" spans="2:9" x14ac:dyDescent="0.25">
      <c r="B7" s="4" t="s">
        <v>8</v>
      </c>
      <c r="C7" s="5" t="s">
        <v>11</v>
      </c>
      <c r="D7" s="6" t="s">
        <v>12</v>
      </c>
      <c r="E7" s="177">
        <v>142.58732289336311</v>
      </c>
      <c r="F7" s="177">
        <v>154.25397193291474</v>
      </c>
      <c r="G7" s="177">
        <v>165.92062097246639</v>
      </c>
      <c r="H7" s="177">
        <v>173.766643779074</v>
      </c>
      <c r="I7" s="211">
        <v>179.89456594148109</v>
      </c>
    </row>
    <row r="8" spans="2:9" x14ac:dyDescent="0.25">
      <c r="B8" s="4" t="s">
        <v>8</v>
      </c>
      <c r="C8" s="5" t="s">
        <v>14</v>
      </c>
      <c r="D8" s="6" t="s">
        <v>15</v>
      </c>
      <c r="E8" s="177">
        <v>104.3212924513479</v>
      </c>
      <c r="F8" s="177">
        <v>110.3614993386053</v>
      </c>
      <c r="G8" s="177">
        <v>123.0684931506849</v>
      </c>
      <c r="H8" s="177">
        <v>130.2969107551481</v>
      </c>
      <c r="I8" s="211">
        <v>135.87130145631048</v>
      </c>
    </row>
    <row r="9" spans="2:9" x14ac:dyDescent="0.25">
      <c r="B9" s="4" t="s">
        <v>8</v>
      </c>
      <c r="C9" s="5" t="s">
        <v>16</v>
      </c>
      <c r="D9" s="6" t="s">
        <v>17</v>
      </c>
      <c r="E9" s="177">
        <v>86.153193384223925</v>
      </c>
      <c r="F9" s="177">
        <v>93.126951737699954</v>
      </c>
      <c r="G9" s="177">
        <v>100.100710091176</v>
      </c>
      <c r="H9" s="177">
        <v>102.88790544175718</v>
      </c>
      <c r="I9" s="211">
        <v>108.46229614291956</v>
      </c>
    </row>
    <row r="10" spans="2:9" x14ac:dyDescent="0.25">
      <c r="B10" s="4" t="s">
        <v>8</v>
      </c>
      <c r="C10" s="5" t="s">
        <v>18</v>
      </c>
      <c r="D10" s="6" t="s">
        <v>19</v>
      </c>
      <c r="E10" s="177">
        <v>115.349999999999</v>
      </c>
      <c r="F10" s="177">
        <v>122.69999999999899</v>
      </c>
      <c r="G10" s="177">
        <v>137.349999999999</v>
      </c>
      <c r="H10" s="177">
        <v>151.99999999999901</v>
      </c>
      <c r="I10" s="211">
        <v>170.2852</v>
      </c>
    </row>
    <row r="11" spans="2:9" x14ac:dyDescent="0.25">
      <c r="B11" s="4" t="s">
        <v>8</v>
      </c>
      <c r="C11" s="5" t="s">
        <v>20</v>
      </c>
      <c r="D11" s="6" t="s">
        <v>21</v>
      </c>
      <c r="E11" s="177">
        <v>121.02363459939011</v>
      </c>
      <c r="F11" s="177">
        <v>129.35662753392009</v>
      </c>
      <c r="G11" s="177">
        <v>138.47113853503191</v>
      </c>
      <c r="H11" s="177">
        <v>148.22786101284294</v>
      </c>
      <c r="I11" s="211">
        <v>158.67204540160617</v>
      </c>
    </row>
    <row r="12" spans="2:9" x14ac:dyDescent="0.25">
      <c r="B12" s="4" t="s">
        <v>8</v>
      </c>
      <c r="C12" s="5" t="s">
        <v>22</v>
      </c>
      <c r="D12" s="6" t="s">
        <v>23</v>
      </c>
      <c r="E12" s="177">
        <v>142.58732289336311</v>
      </c>
      <c r="F12" s="177">
        <v>154.25397193291474</v>
      </c>
      <c r="G12" s="177">
        <v>165.92062097246639</v>
      </c>
      <c r="H12" s="177">
        <v>173.766643779074</v>
      </c>
      <c r="I12" s="211">
        <v>179.89456594148109</v>
      </c>
    </row>
    <row r="13" spans="2:9" x14ac:dyDescent="0.25">
      <c r="B13" s="4" t="s">
        <v>8</v>
      </c>
      <c r="C13" s="7" t="s">
        <v>24</v>
      </c>
      <c r="D13" s="8" t="s">
        <v>25</v>
      </c>
      <c r="E13" s="68">
        <v>83.854724789915963</v>
      </c>
      <c r="F13" s="68">
        <v>91.329042508813387</v>
      </c>
      <c r="G13" s="68">
        <v>100.33838664812239</v>
      </c>
      <c r="H13" s="68">
        <v>106.37080199842229</v>
      </c>
      <c r="I13" s="113">
        <v>111.94519269958467</v>
      </c>
    </row>
    <row r="14" spans="2:9" x14ac:dyDescent="0.25">
      <c r="B14" s="9" t="s">
        <v>26</v>
      </c>
      <c r="C14" s="10" t="s">
        <v>27</v>
      </c>
      <c r="D14" s="11" t="s">
        <v>28</v>
      </c>
      <c r="E14" s="234">
        <v>94.5207276899541</v>
      </c>
      <c r="F14" s="234">
        <v>99.902244687310287</v>
      </c>
      <c r="G14" s="234">
        <v>108.7144650273224</v>
      </c>
      <c r="H14" s="234">
        <v>126.69106376037961</v>
      </c>
      <c r="I14" s="104">
        <v>137.16942438505919</v>
      </c>
    </row>
    <row r="15" spans="2:9" x14ac:dyDescent="0.25">
      <c r="B15" s="4" t="s">
        <v>26</v>
      </c>
      <c r="C15" s="7" t="s">
        <v>29</v>
      </c>
      <c r="D15" s="8" t="s">
        <v>30</v>
      </c>
      <c r="E15" s="68">
        <v>95.12385021067945</v>
      </c>
      <c r="F15" s="68">
        <v>97.511249163382359</v>
      </c>
      <c r="G15" s="68">
        <v>101.6707269593303</v>
      </c>
      <c r="H15" s="68">
        <v>105.7083876989131</v>
      </c>
      <c r="I15" s="113">
        <v>109.7460484384959</v>
      </c>
    </row>
    <row r="16" spans="2:9" x14ac:dyDescent="0.25">
      <c r="B16" s="4" t="s">
        <v>26</v>
      </c>
      <c r="C16" s="7" t="s">
        <v>31</v>
      </c>
      <c r="D16" s="8" t="s">
        <v>32</v>
      </c>
      <c r="E16" s="68">
        <v>230.65242790389388</v>
      </c>
      <c r="F16" s="68">
        <v>256.90890665047891</v>
      </c>
      <c r="G16" s="68">
        <v>286.15430982519581</v>
      </c>
      <c r="H16" s="68">
        <v>318.72888370871709</v>
      </c>
      <c r="I16" s="113">
        <v>355.011606752533</v>
      </c>
    </row>
    <row r="17" spans="2:9" x14ac:dyDescent="0.25">
      <c r="B17" s="4" t="s">
        <v>26</v>
      </c>
      <c r="C17" s="7" t="s">
        <v>33</v>
      </c>
      <c r="D17" s="8" t="s">
        <v>34</v>
      </c>
      <c r="E17" s="68">
        <v>56.43268450847907</v>
      </c>
      <c r="F17" s="68">
        <v>66.31343357118584</v>
      </c>
      <c r="G17" s="68">
        <v>77.924194290976047</v>
      </c>
      <c r="H17" s="68">
        <v>87.943144014401426</v>
      </c>
      <c r="I17" s="113">
        <v>96.753336839337379</v>
      </c>
    </row>
    <row r="18" spans="2:9" x14ac:dyDescent="0.25">
      <c r="B18" s="4" t="s">
        <v>26</v>
      </c>
      <c r="C18" s="7" t="s">
        <v>236</v>
      </c>
      <c r="D18" s="8" t="s">
        <v>35</v>
      </c>
      <c r="E18" s="68">
        <v>113.5784643693998</v>
      </c>
      <c r="F18" s="68">
        <v>122.05641969086558</v>
      </c>
      <c r="G18" s="68">
        <v>132.13210182457485</v>
      </c>
      <c r="H18" s="68">
        <v>141.37011051850143</v>
      </c>
      <c r="I18" s="113">
        <v>152.35572354969608</v>
      </c>
    </row>
    <row r="19" spans="2:9" x14ac:dyDescent="0.25">
      <c r="B19" s="9" t="s">
        <v>36</v>
      </c>
      <c r="C19" s="10" t="s">
        <v>37</v>
      </c>
      <c r="D19" s="12" t="s">
        <v>38</v>
      </c>
      <c r="E19" s="65">
        <v>101.5080438521066</v>
      </c>
      <c r="F19" s="65">
        <v>108.4030150184188</v>
      </c>
      <c r="G19" s="65">
        <v>116.47694105979031</v>
      </c>
      <c r="H19" s="65">
        <v>131.952970545977</v>
      </c>
      <c r="I19" s="104">
        <v>140.93632011331451</v>
      </c>
    </row>
    <row r="20" spans="2:9" x14ac:dyDescent="0.25">
      <c r="B20" s="4" t="s">
        <v>36</v>
      </c>
      <c r="C20" s="7" t="s">
        <v>39</v>
      </c>
      <c r="D20" s="8" t="s">
        <v>40</v>
      </c>
      <c r="E20" s="68">
        <v>118.2679640067004</v>
      </c>
      <c r="F20" s="68">
        <v>122.26259449478162</v>
      </c>
      <c r="G20" s="68">
        <v>128.25454022690346</v>
      </c>
      <c r="H20" s="68">
        <v>140.23843169114713</v>
      </c>
      <c r="I20" s="113">
        <v>164.20621461963449</v>
      </c>
    </row>
    <row r="21" spans="2:9" x14ac:dyDescent="0.25">
      <c r="B21" s="9" t="s">
        <v>41</v>
      </c>
      <c r="C21" s="10" t="s">
        <v>42</v>
      </c>
      <c r="D21" s="12" t="s">
        <v>43</v>
      </c>
      <c r="E21" s="65">
        <v>101.02556778679021</v>
      </c>
      <c r="F21" s="65">
        <v>107.3934333881579</v>
      </c>
      <c r="G21" s="65">
        <v>114.0978943533698</v>
      </c>
      <c r="H21" s="65">
        <v>125.453189677479</v>
      </c>
      <c r="I21" s="104">
        <v>137.71276589213181</v>
      </c>
    </row>
    <row r="22" spans="2:9" x14ac:dyDescent="0.25">
      <c r="B22" s="13" t="s">
        <v>41</v>
      </c>
      <c r="C22" s="14" t="s">
        <v>44</v>
      </c>
      <c r="D22" s="15" t="s">
        <v>45</v>
      </c>
      <c r="E22" s="64">
        <v>101.1733772302464</v>
      </c>
      <c r="F22" s="64">
        <v>106.56636664966859</v>
      </c>
      <c r="G22" s="64">
        <v>118.1996940076498</v>
      </c>
      <c r="H22" s="64">
        <v>125.6352972677596</v>
      </c>
      <c r="I22" s="114">
        <v>134.91116969102509</v>
      </c>
    </row>
    <row r="23" spans="2:9" x14ac:dyDescent="0.25">
      <c r="B23" s="4" t="s">
        <v>46</v>
      </c>
      <c r="C23" s="7" t="s">
        <v>47</v>
      </c>
      <c r="D23" s="8" t="s">
        <v>48</v>
      </c>
      <c r="E23" s="68">
        <v>163.59099308071961</v>
      </c>
      <c r="F23" s="68">
        <v>180.0046284501062</v>
      </c>
      <c r="G23" s="68">
        <v>198.0650991431603</v>
      </c>
      <c r="H23" s="68">
        <v>205.75751397535356</v>
      </c>
      <c r="I23" s="113">
        <v>213.44992880754683</v>
      </c>
    </row>
    <row r="24" spans="2:9" x14ac:dyDescent="0.25">
      <c r="B24" s="4" t="s">
        <v>46</v>
      </c>
      <c r="C24" s="7" t="s">
        <v>49</v>
      </c>
      <c r="D24" s="8" t="s">
        <v>50</v>
      </c>
      <c r="E24" s="68">
        <v>237.4055711365117</v>
      </c>
      <c r="F24" s="68">
        <v>254.8364541190266</v>
      </c>
      <c r="G24" s="68">
        <v>268.13153309046749</v>
      </c>
      <c r="H24" s="68">
        <v>274.25021591295479</v>
      </c>
      <c r="I24" s="113">
        <v>288.9588165548098</v>
      </c>
    </row>
    <row r="25" spans="2:9" x14ac:dyDescent="0.25">
      <c r="B25" s="4" t="s">
        <v>46</v>
      </c>
      <c r="C25" s="7" t="s">
        <v>51</v>
      </c>
      <c r="D25" s="8" t="s">
        <v>52</v>
      </c>
      <c r="E25" s="68">
        <v>163.59099308071961</v>
      </c>
      <c r="F25" s="68">
        <v>180.0046284501062</v>
      </c>
      <c r="G25" s="68">
        <v>198.0650991431603</v>
      </c>
      <c r="H25" s="68">
        <v>205.75751397535356</v>
      </c>
      <c r="I25" s="113">
        <v>213.44992880754683</v>
      </c>
    </row>
    <row r="26" spans="2:9" x14ac:dyDescent="0.25">
      <c r="B26" s="9" t="s">
        <v>53</v>
      </c>
      <c r="C26" s="10" t="s">
        <v>54</v>
      </c>
      <c r="D26" s="12" t="s">
        <v>55</v>
      </c>
      <c r="E26" s="65">
        <v>34.631284186910662</v>
      </c>
      <c r="F26" s="65">
        <v>39.721521264994557</v>
      </c>
      <c r="G26" s="65">
        <v>43.555294416243697</v>
      </c>
      <c r="H26" s="65">
        <v>45.740299250664791</v>
      </c>
      <c r="I26" s="104">
        <v>51.118433647570747</v>
      </c>
    </row>
    <row r="27" spans="2:9" x14ac:dyDescent="0.25">
      <c r="B27" s="4" t="s">
        <v>53</v>
      </c>
      <c r="C27" s="7" t="s">
        <v>56</v>
      </c>
      <c r="D27" s="8" t="s">
        <v>57</v>
      </c>
      <c r="E27" s="68">
        <v>114.20951603710864</v>
      </c>
      <c r="F27" s="68">
        <v>122.15333624110951</v>
      </c>
      <c r="G27" s="68">
        <v>130.64968728162131</v>
      </c>
      <c r="H27" s="68">
        <v>139.73700033123549</v>
      </c>
      <c r="I27" s="113">
        <v>144.37223983567071</v>
      </c>
    </row>
    <row r="28" spans="2:9" x14ac:dyDescent="0.25">
      <c r="B28" s="4" t="s">
        <v>53</v>
      </c>
      <c r="C28" s="7" t="s">
        <v>58</v>
      </c>
      <c r="D28" s="8" t="s">
        <v>59</v>
      </c>
      <c r="E28" s="68">
        <v>113.50022660673305</v>
      </c>
      <c r="F28" s="68">
        <v>130.18291901647285</v>
      </c>
      <c r="G28" s="68">
        <v>142.74768903993191</v>
      </c>
      <c r="H28" s="68">
        <v>149.90880216831354</v>
      </c>
      <c r="I28" s="113">
        <v>167.53504638945645</v>
      </c>
    </row>
    <row r="29" spans="2:9" x14ac:dyDescent="0.25">
      <c r="B29" s="4" t="s">
        <v>53</v>
      </c>
      <c r="C29" s="7" t="s">
        <v>60</v>
      </c>
      <c r="D29" s="8" t="s">
        <v>61</v>
      </c>
      <c r="E29" s="68">
        <v>8.3007624999999994</v>
      </c>
      <c r="F29" s="68">
        <v>9.1159999999999997</v>
      </c>
      <c r="G29" s="68">
        <v>16.328175000000002</v>
      </c>
      <c r="H29" s="68">
        <v>19.375101265822781</v>
      </c>
      <c r="I29" s="113">
        <v>24.88829707379135</v>
      </c>
    </row>
    <row r="30" spans="2:9" x14ac:dyDescent="0.25">
      <c r="B30" s="4" t="s">
        <v>53</v>
      </c>
      <c r="C30" s="7" t="s">
        <v>62</v>
      </c>
      <c r="D30" s="8" t="s">
        <v>63</v>
      </c>
      <c r="E30" s="68">
        <v>97.360883602378919</v>
      </c>
      <c r="F30" s="68">
        <v>103.00002301138056</v>
      </c>
      <c r="G30" s="68">
        <v>108.63916242038221</v>
      </c>
      <c r="H30" s="68">
        <v>111.9711823845936</v>
      </c>
      <c r="I30" s="113">
        <v>122.0732837723025</v>
      </c>
    </row>
    <row r="31" spans="2:9" x14ac:dyDescent="0.25">
      <c r="B31" s="4" t="s">
        <v>53</v>
      </c>
      <c r="C31" s="7" t="s">
        <v>64</v>
      </c>
      <c r="D31" s="8" t="s">
        <v>65</v>
      </c>
      <c r="E31" s="68">
        <v>108.09839453042298</v>
      </c>
      <c r="F31" s="68">
        <v>109.97090370169055</v>
      </c>
      <c r="G31" s="68">
        <v>112.7796674585919</v>
      </c>
      <c r="H31" s="68">
        <v>124.32</v>
      </c>
      <c r="I31" s="113">
        <v>129.63225</v>
      </c>
    </row>
    <row r="32" spans="2:9" x14ac:dyDescent="0.25">
      <c r="B32" s="4" t="s">
        <v>53</v>
      </c>
      <c r="C32" s="7" t="s">
        <v>66</v>
      </c>
      <c r="D32" s="8" t="s">
        <v>67</v>
      </c>
      <c r="E32" s="68">
        <v>100.84973689613183</v>
      </c>
      <c r="F32" s="68">
        <v>103.26529617083696</v>
      </c>
      <c r="G32" s="68">
        <v>106.88863508289465</v>
      </c>
      <c r="H32" s="68">
        <v>115.98358463500161</v>
      </c>
      <c r="I32" s="113">
        <v>128.62866855524081</v>
      </c>
    </row>
    <row r="33" spans="2:9" x14ac:dyDescent="0.25">
      <c r="B33" s="13" t="s">
        <v>53</v>
      </c>
      <c r="C33" s="14" t="s">
        <v>68</v>
      </c>
      <c r="D33" s="15" t="s">
        <v>69</v>
      </c>
      <c r="E33" s="64">
        <v>101.94296873501393</v>
      </c>
      <c r="F33" s="64">
        <v>103.26529617083696</v>
      </c>
      <c r="G33" s="64">
        <v>106.88863508289465</v>
      </c>
      <c r="H33" s="64">
        <v>117.2408704883227</v>
      </c>
      <c r="I33" s="114">
        <v>124.7474394904458</v>
      </c>
    </row>
    <row r="34" spans="2:9" x14ac:dyDescent="0.25">
      <c r="B34" s="122" t="s">
        <v>70</v>
      </c>
      <c r="C34" s="120" t="s">
        <v>71</v>
      </c>
      <c r="D34" s="121" t="s">
        <v>72</v>
      </c>
      <c r="E34" s="235">
        <v>147.45415278148292</v>
      </c>
      <c r="F34" s="235">
        <v>159.89943342776169</v>
      </c>
      <c r="G34" s="235">
        <v>171.42947239405851</v>
      </c>
      <c r="H34" s="235">
        <v>189.2357350268073</v>
      </c>
      <c r="I34" s="237">
        <v>218.64007800464992</v>
      </c>
    </row>
    <row r="35" spans="2:9" x14ac:dyDescent="0.25">
      <c r="B35" s="4" t="s">
        <v>8</v>
      </c>
      <c r="C35" s="5" t="s">
        <v>73</v>
      </c>
      <c r="D35" s="176" t="s">
        <v>198</v>
      </c>
      <c r="E35" s="222">
        <v>109.81080693286461</v>
      </c>
      <c r="F35" s="222">
        <v>117.90558287801036</v>
      </c>
      <c r="G35" s="222">
        <v>128.54784687742074</v>
      </c>
      <c r="H35" s="222">
        <v>135.91459584578971</v>
      </c>
      <c r="I35" s="211">
        <v>143.82494478556816</v>
      </c>
    </row>
    <row r="36" spans="2:9" x14ac:dyDescent="0.25">
      <c r="B36" s="4" t="s">
        <v>192</v>
      </c>
      <c r="C36" s="5" t="s">
        <v>73</v>
      </c>
      <c r="D36" s="176" t="s">
        <v>198</v>
      </c>
      <c r="E36" s="222">
        <v>83.839183752476359</v>
      </c>
      <c r="F36" s="222">
        <v>89.00383154650531</v>
      </c>
      <c r="G36" s="222">
        <v>95.745428738075816</v>
      </c>
      <c r="H36" s="222">
        <v>104.61766865960141</v>
      </c>
      <c r="I36" s="211">
        <v>114.3277302884136</v>
      </c>
    </row>
    <row r="37" spans="2:9" ht="15.75" thickBot="1" x14ac:dyDescent="0.3">
      <c r="B37" s="16" t="s">
        <v>193</v>
      </c>
      <c r="C37" s="17" t="s">
        <v>73</v>
      </c>
      <c r="D37" s="191" t="s">
        <v>198</v>
      </c>
      <c r="E37" s="236">
        <v>153.31268802498857</v>
      </c>
      <c r="F37" s="236">
        <v>166.34773218637173</v>
      </c>
      <c r="G37" s="236">
        <v>179.59928966689282</v>
      </c>
      <c r="H37" s="236">
        <v>191.84107175270267</v>
      </c>
      <c r="I37" s="238">
        <v>207.08675759518718</v>
      </c>
    </row>
  </sheetData>
  <mergeCells count="1">
    <mergeCell ref="B2:I4"/>
  </mergeCells>
  <pageMargins left="0.7" right="0.7" top="0.75" bottom="0.75" header="0.3" footer="0.3"/>
  <headerFooter>
    <oddHeader>&amp;R&amp;"Arial"&amp;10&amp;K000000 ECB-RESTRICTED&amp;1#_x000D_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289F-F4C5-4B5A-AC53-19B7FDE81466}">
  <sheetPr>
    <tabColor rgb="FFFF0000"/>
  </sheetPr>
  <dimension ref="A1:S42"/>
  <sheetViews>
    <sheetView showGridLines="0" topLeftCell="A6" zoomScale="85" zoomScaleNormal="85" workbookViewId="0">
      <selection activeCell="D32" sqref="D32:H32"/>
    </sheetView>
  </sheetViews>
  <sheetFormatPr defaultRowHeight="15" x14ac:dyDescent="0.25"/>
  <cols>
    <col min="2" max="2" width="29.28515625" bestFit="1" customWidth="1"/>
    <col min="3" max="3" width="50.28515625" bestFit="1" customWidth="1"/>
    <col min="4" max="4" width="7.85546875" customWidth="1"/>
    <col min="5" max="5" width="9.5703125" customWidth="1"/>
    <col min="6" max="6" width="11.140625" customWidth="1"/>
    <col min="7" max="7" width="11.42578125" customWidth="1"/>
  </cols>
  <sheetData>
    <row r="1" spans="1:19" ht="15.75" thickBot="1" x14ac:dyDescent="0.3"/>
    <row r="2" spans="1:19" ht="15" customHeight="1" x14ac:dyDescent="0.25">
      <c r="B2" s="304" t="s">
        <v>188</v>
      </c>
      <c r="C2" s="305"/>
      <c r="D2" s="305"/>
      <c r="E2" s="305"/>
      <c r="F2" s="305"/>
      <c r="G2" s="306"/>
    </row>
    <row r="3" spans="1:19" x14ac:dyDescent="0.25">
      <c r="B3" s="307"/>
      <c r="C3" s="308"/>
      <c r="D3" s="308"/>
      <c r="E3" s="308"/>
      <c r="F3" s="308"/>
      <c r="G3" s="309"/>
    </row>
    <row r="4" spans="1:19" x14ac:dyDescent="0.25">
      <c r="B4" s="310"/>
      <c r="C4" s="311"/>
      <c r="D4" s="311"/>
      <c r="E4" s="311"/>
      <c r="F4" s="311"/>
      <c r="G4" s="312"/>
    </row>
    <row r="5" spans="1:19" x14ac:dyDescent="0.25">
      <c r="B5" s="1" t="s">
        <v>0</v>
      </c>
      <c r="C5" s="19" t="s">
        <v>1</v>
      </c>
      <c r="D5" s="20" t="s">
        <v>4</v>
      </c>
      <c r="E5" s="20" t="s">
        <v>5</v>
      </c>
      <c r="F5" s="20" t="s">
        <v>6</v>
      </c>
      <c r="G5" s="20" t="s">
        <v>7</v>
      </c>
    </row>
    <row r="6" spans="1:19" x14ac:dyDescent="0.25">
      <c r="A6" s="161"/>
      <c r="B6" s="48" t="s">
        <v>8</v>
      </c>
      <c r="C6" s="21" t="s">
        <v>74</v>
      </c>
      <c r="D6" s="295">
        <v>28.240866818042374</v>
      </c>
      <c r="E6" s="295">
        <v>32.416408516784998</v>
      </c>
      <c r="F6" s="295">
        <v>40.543007171314763</v>
      </c>
      <c r="G6" s="295">
        <v>50.171308845577201</v>
      </c>
      <c r="O6" s="79"/>
      <c r="P6" s="79"/>
      <c r="Q6" s="79"/>
      <c r="R6" s="79"/>
      <c r="S6" s="79"/>
    </row>
    <row r="7" spans="1:19" x14ac:dyDescent="0.25">
      <c r="A7" s="161"/>
      <c r="B7" s="48" t="s">
        <v>8</v>
      </c>
      <c r="C7" s="21" t="s">
        <v>75</v>
      </c>
      <c r="D7" s="295">
        <v>39.696432212028569</v>
      </c>
      <c r="E7" s="295">
        <v>45.983834244080171</v>
      </c>
      <c r="F7" s="295">
        <v>57.464175471900148</v>
      </c>
      <c r="G7" s="295">
        <v>70.497874999999979</v>
      </c>
    </row>
    <row r="8" spans="1:19" x14ac:dyDescent="0.25">
      <c r="A8" s="161"/>
      <c r="B8" s="48" t="s">
        <v>8</v>
      </c>
      <c r="C8" s="21" t="s">
        <v>11</v>
      </c>
      <c r="D8" s="295">
        <v>36.509058108175317</v>
      </c>
      <c r="E8" s="295">
        <v>41.907089815017628</v>
      </c>
      <c r="F8" s="295">
        <v>53.732486463946913</v>
      </c>
      <c r="G8" s="295">
        <v>67.859118877727425</v>
      </c>
    </row>
    <row r="9" spans="1:19" x14ac:dyDescent="0.25">
      <c r="A9" s="161"/>
      <c r="B9" s="48" t="s">
        <v>8</v>
      </c>
      <c r="C9" s="21" t="s">
        <v>13</v>
      </c>
      <c r="D9" s="295">
        <v>33.768694322808841</v>
      </c>
      <c r="E9" s="295">
        <v>38.761550674048699</v>
      </c>
      <c r="F9" s="295">
        <v>49.699335031576162</v>
      </c>
      <c r="G9" s="295">
        <v>63.18951390532019</v>
      </c>
    </row>
    <row r="10" spans="1:19" x14ac:dyDescent="0.25">
      <c r="A10" s="161"/>
      <c r="B10" s="48" t="s">
        <v>8</v>
      </c>
      <c r="C10" s="21" t="s">
        <v>76</v>
      </c>
      <c r="D10" s="295">
        <v>36.509058108175317</v>
      </c>
      <c r="E10" s="295">
        <v>41.907089815017628</v>
      </c>
      <c r="F10" s="295">
        <v>53.732486463946913</v>
      </c>
      <c r="G10" s="295">
        <v>67.859118877727425</v>
      </c>
    </row>
    <row r="11" spans="1:19" x14ac:dyDescent="0.25">
      <c r="A11" s="161"/>
      <c r="B11" s="48" t="s">
        <v>8</v>
      </c>
      <c r="C11" s="21" t="s">
        <v>14</v>
      </c>
      <c r="D11" s="295">
        <v>28.02481011571804</v>
      </c>
      <c r="E11" s="295">
        <v>32.1684068399788</v>
      </c>
      <c r="F11" s="295">
        <v>41.245729367647122</v>
      </c>
      <c r="G11" s="295">
        <v>50.755656294339737</v>
      </c>
    </row>
    <row r="12" spans="1:19" x14ac:dyDescent="0.25">
      <c r="A12" s="161"/>
      <c r="B12" s="48" t="s">
        <v>8</v>
      </c>
      <c r="C12" s="21" t="s">
        <v>16</v>
      </c>
      <c r="D12" s="295">
        <v>21.27245842560599</v>
      </c>
      <c r="E12" s="295">
        <v>24.8069255033557</v>
      </c>
      <c r="F12" s="295">
        <v>32.140826500475377</v>
      </c>
      <c r="G12" s="295">
        <v>39.580861995753743</v>
      </c>
    </row>
    <row r="13" spans="1:19" x14ac:dyDescent="0.25">
      <c r="A13" s="161"/>
      <c r="B13" s="48" t="s">
        <v>8</v>
      </c>
      <c r="C13" s="21" t="s">
        <v>77</v>
      </c>
      <c r="D13" s="295">
        <v>27.773645427821037</v>
      </c>
      <c r="E13" s="295">
        <v>31.880106300894131</v>
      </c>
      <c r="F13" s="295">
        <v>40.876075810640543</v>
      </c>
      <c r="G13" s="295">
        <v>51.138522842639581</v>
      </c>
    </row>
    <row r="14" spans="1:19" x14ac:dyDescent="0.25">
      <c r="A14" s="161"/>
      <c r="B14" s="48" t="s">
        <v>8</v>
      </c>
      <c r="C14" s="21" t="s">
        <v>78</v>
      </c>
      <c r="D14" s="295">
        <v>43.667600463678497</v>
      </c>
      <c r="E14" s="295">
        <v>52.492211751662957</v>
      </c>
      <c r="F14" s="295">
        <v>64.875802259887038</v>
      </c>
      <c r="G14" s="295">
        <v>73.889833333333385</v>
      </c>
    </row>
    <row r="15" spans="1:19" x14ac:dyDescent="0.25">
      <c r="A15" s="161"/>
      <c r="B15" s="48" t="s">
        <v>8</v>
      </c>
      <c r="C15" s="21" t="s">
        <v>79</v>
      </c>
      <c r="D15" s="295">
        <v>25.240848189607512</v>
      </c>
      <c r="E15" s="295">
        <v>28.972823373173931</v>
      </c>
      <c r="F15" s="295">
        <v>37.148412037037041</v>
      </c>
      <c r="G15" s="295">
        <v>46.934544303797409</v>
      </c>
    </row>
    <row r="16" spans="1:19" x14ac:dyDescent="0.25">
      <c r="A16" s="161"/>
      <c r="B16" s="48" t="s">
        <v>8</v>
      </c>
      <c r="C16" s="21" t="s">
        <v>80</v>
      </c>
      <c r="D16" s="295">
        <v>59.397463518327001</v>
      </c>
      <c r="E16" s="295">
        <v>71.600598777718815</v>
      </c>
      <c r="F16" s="295">
        <v>90.700429967202467</v>
      </c>
      <c r="G16" s="295">
        <v>109.8002611566861</v>
      </c>
    </row>
    <row r="17" spans="1:7" x14ac:dyDescent="0.25">
      <c r="A17" s="161"/>
      <c r="B17" s="48" t="s">
        <v>8</v>
      </c>
      <c r="C17" s="21" t="s">
        <v>18</v>
      </c>
      <c r="D17" s="295">
        <v>56.485784649893631</v>
      </c>
      <c r="E17" s="295">
        <v>69.287969565217409</v>
      </c>
      <c r="F17" s="295">
        <v>87.025954890626963</v>
      </c>
      <c r="G17" s="295">
        <v>104.69047040780049</v>
      </c>
    </row>
    <row r="18" spans="1:7" x14ac:dyDescent="0.25">
      <c r="A18" s="161"/>
      <c r="B18" s="48" t="s">
        <v>8</v>
      </c>
      <c r="C18" s="21" t="s">
        <v>81</v>
      </c>
      <c r="D18" s="295">
        <v>25.293597490503927</v>
      </c>
      <c r="E18" s="295">
        <v>29.033371900166756</v>
      </c>
      <c r="F18" s="295">
        <v>37.226046225462312</v>
      </c>
      <c r="G18" s="295">
        <v>47.842459316543511</v>
      </c>
    </row>
    <row r="19" spans="1:7" x14ac:dyDescent="0.25">
      <c r="A19" s="161"/>
      <c r="B19" s="48" t="s">
        <v>8</v>
      </c>
      <c r="C19" s="21" t="s">
        <v>82</v>
      </c>
      <c r="D19" s="295">
        <v>54.667221435316343</v>
      </c>
      <c r="E19" s="295">
        <v>66.52218890554721</v>
      </c>
      <c r="F19" s="295">
        <v>81.089668789808883</v>
      </c>
      <c r="G19" s="295">
        <v>100.0639840764331</v>
      </c>
    </row>
    <row r="20" spans="1:7" x14ac:dyDescent="0.25">
      <c r="A20" s="161"/>
      <c r="B20" s="48" t="s">
        <v>8</v>
      </c>
      <c r="C20" s="21" t="s">
        <v>83</v>
      </c>
      <c r="D20" s="295">
        <v>36.723828686608734</v>
      </c>
      <c r="E20" s="295">
        <v>42.153615208616245</v>
      </c>
      <c r="F20" s="295">
        <v>54.048576711039424</v>
      </c>
      <c r="G20" s="295">
        <v>68.258311378672516</v>
      </c>
    </row>
    <row r="21" spans="1:7" x14ac:dyDescent="0.25">
      <c r="A21" s="161"/>
      <c r="B21" s="48" t="s">
        <v>8</v>
      </c>
      <c r="C21" s="21" t="s">
        <v>84</v>
      </c>
      <c r="D21" s="295">
        <v>27.986898258291415</v>
      </c>
      <c r="E21" s="295">
        <v>32.12488954053152</v>
      </c>
      <c r="F21" s="295">
        <v>41.189932300520297</v>
      </c>
      <c r="G21" s="295">
        <v>51.074968759478267</v>
      </c>
    </row>
    <row r="22" spans="1:7" x14ac:dyDescent="0.25">
      <c r="A22" s="161"/>
      <c r="B22" s="48" t="s">
        <v>8</v>
      </c>
      <c r="C22" s="21" t="s">
        <v>85</v>
      </c>
      <c r="D22" s="295">
        <v>20.513740716830078</v>
      </c>
      <c r="E22" s="295">
        <v>25.059583896671814</v>
      </c>
      <c r="F22" s="295">
        <v>32.814744332604413</v>
      </c>
      <c r="G22" s="295">
        <v>40.569904768537008</v>
      </c>
    </row>
    <row r="23" spans="1:7" x14ac:dyDescent="0.25">
      <c r="A23" s="161"/>
      <c r="B23" s="48" t="s">
        <v>8</v>
      </c>
      <c r="C23" s="21" t="s">
        <v>86</v>
      </c>
      <c r="D23" s="295">
        <v>28.939154520132984</v>
      </c>
      <c r="E23" s="295">
        <v>33.21794125864669</v>
      </c>
      <c r="F23" s="295">
        <v>42.591422762092989</v>
      </c>
      <c r="G23" s="295">
        <v>52.812798310138334</v>
      </c>
    </row>
    <row r="24" spans="1:7" x14ac:dyDescent="0.25">
      <c r="A24" s="161"/>
      <c r="B24" s="48" t="s">
        <v>8</v>
      </c>
      <c r="C24" s="21" t="s">
        <v>87</v>
      </c>
      <c r="D24" s="295">
        <v>23.066783523225261</v>
      </c>
      <c r="E24" s="295">
        <v>27.227791307459189</v>
      </c>
      <c r="F24" s="295">
        <v>34.765155420756912</v>
      </c>
      <c r="G24" s="295">
        <v>43.389280254777077</v>
      </c>
    </row>
    <row r="25" spans="1:7" x14ac:dyDescent="0.25">
      <c r="A25" s="161"/>
      <c r="B25" s="48" t="s">
        <v>8</v>
      </c>
      <c r="C25" s="21" t="s">
        <v>20</v>
      </c>
      <c r="D25" s="295">
        <v>50.626630841789719</v>
      </c>
      <c r="E25" s="295">
        <v>58.654677725043513</v>
      </c>
      <c r="F25" s="295">
        <v>69.487584639424114</v>
      </c>
      <c r="G25" s="295">
        <v>79.592501212712236</v>
      </c>
    </row>
    <row r="26" spans="1:7" x14ac:dyDescent="0.25">
      <c r="A26" s="161"/>
      <c r="B26" s="48" t="s">
        <v>8</v>
      </c>
      <c r="C26" s="21" t="s">
        <v>88</v>
      </c>
      <c r="D26" s="295">
        <v>50.424809615781477</v>
      </c>
      <c r="E26" s="295">
        <v>56.556364787430667</v>
      </c>
      <c r="F26" s="295">
        <v>66.80856757122632</v>
      </c>
      <c r="G26" s="295">
        <v>77.167050455373385</v>
      </c>
    </row>
    <row r="27" spans="1:7" x14ac:dyDescent="0.25">
      <c r="A27" s="161"/>
      <c r="B27" s="48" t="s">
        <v>8</v>
      </c>
      <c r="C27" s="21" t="s">
        <v>22</v>
      </c>
      <c r="D27" s="295">
        <v>55.813164247628798</v>
      </c>
      <c r="E27" s="295">
        <v>67.536791200114777</v>
      </c>
      <c r="F27" s="295">
        <v>84.923733891453764</v>
      </c>
      <c r="G27" s="295">
        <v>102.1615408995728</v>
      </c>
    </row>
    <row r="28" spans="1:7" x14ac:dyDescent="0.25">
      <c r="A28" s="161"/>
      <c r="B28" s="48" t="s">
        <v>8</v>
      </c>
      <c r="C28" s="21" t="s">
        <v>89</v>
      </c>
      <c r="D28" s="295">
        <v>34.03023298462665</v>
      </c>
      <c r="E28" s="295">
        <v>39.061759026683362</v>
      </c>
      <c r="F28" s="295">
        <v>50.084256564317023</v>
      </c>
      <c r="G28" s="295">
        <v>63.25174477791959</v>
      </c>
    </row>
    <row r="29" spans="1:7" x14ac:dyDescent="0.25">
      <c r="A29" s="161"/>
      <c r="B29" s="48" t="s">
        <v>8</v>
      </c>
      <c r="C29" s="21" t="s">
        <v>90</v>
      </c>
      <c r="D29" s="295">
        <v>31.636582844192262</v>
      </c>
      <c r="E29" s="295">
        <v>36.314196733410959</v>
      </c>
      <c r="F29" s="295">
        <v>46.561383599771418</v>
      </c>
      <c r="G29" s="295">
        <v>58.802684795321639</v>
      </c>
    </row>
    <row r="30" spans="1:7" x14ac:dyDescent="0.25">
      <c r="A30" s="161"/>
      <c r="B30" s="48" t="s">
        <v>8</v>
      </c>
      <c r="C30" s="21" t="s">
        <v>91</v>
      </c>
      <c r="D30" s="295">
        <v>50.79280575539569</v>
      </c>
      <c r="E30" s="295">
        <v>59.700956351152513</v>
      </c>
      <c r="F30" s="295">
        <v>69.144154499151114</v>
      </c>
      <c r="G30" s="295">
        <v>80.770974545454493</v>
      </c>
    </row>
    <row r="31" spans="1:7" x14ac:dyDescent="0.25">
      <c r="A31" s="162"/>
      <c r="B31" s="93" t="s">
        <v>8</v>
      </c>
      <c r="C31" s="22" t="s">
        <v>24</v>
      </c>
      <c r="D31" s="296">
        <v>20.566920889095279</v>
      </c>
      <c r="E31" s="296">
        <v>25.12454879054053</v>
      </c>
      <c r="F31" s="296">
        <v>32.899813837017845</v>
      </c>
      <c r="G31" s="296">
        <v>40.675078883495161</v>
      </c>
    </row>
    <row r="32" spans="1:7" x14ac:dyDescent="0.25">
      <c r="A32" s="161"/>
      <c r="B32" s="99" t="s">
        <v>92</v>
      </c>
      <c r="C32" s="303" t="s">
        <v>92</v>
      </c>
      <c r="D32" s="179">
        <v>37.791870463559448</v>
      </c>
      <c r="E32" s="300">
        <v>44.675109017373117</v>
      </c>
      <c r="F32" s="179">
        <v>55.165886046213032</v>
      </c>
      <c r="G32" s="301">
        <v>66.666200814253358</v>
      </c>
    </row>
    <row r="33" spans="1:7" x14ac:dyDescent="0.25">
      <c r="A33" s="161"/>
      <c r="B33" s="102" t="s">
        <v>93</v>
      </c>
      <c r="C33" s="25" t="s">
        <v>93</v>
      </c>
      <c r="D33" s="178">
        <v>37.658872794194188</v>
      </c>
      <c r="E33" s="302">
        <v>44.519379792637999</v>
      </c>
      <c r="F33" s="178">
        <v>55.027833268893929</v>
      </c>
      <c r="G33" s="296">
        <v>66.385741279592068</v>
      </c>
    </row>
    <row r="34" spans="1:7" x14ac:dyDescent="0.25">
      <c r="A34" s="161"/>
      <c r="B34" s="92" t="s">
        <v>94</v>
      </c>
      <c r="C34" s="21" t="s">
        <v>27</v>
      </c>
      <c r="D34" s="295">
        <v>31.90243135388911</v>
      </c>
      <c r="E34" s="295">
        <v>40.056843634363489</v>
      </c>
      <c r="F34" s="295">
        <v>51.524624689054697</v>
      </c>
      <c r="G34" s="295">
        <v>66.184220812182687</v>
      </c>
    </row>
    <row r="35" spans="1:7" x14ac:dyDescent="0.25">
      <c r="A35" s="161"/>
      <c r="B35" s="48" t="s">
        <v>94</v>
      </c>
      <c r="C35" s="21" t="s">
        <v>33</v>
      </c>
      <c r="D35" s="295">
        <v>25.16940031735238</v>
      </c>
      <c r="E35" s="295">
        <v>30.906316124920341</v>
      </c>
      <c r="F35" s="295">
        <v>33.081820455113792</v>
      </c>
      <c r="G35" s="295">
        <v>36.987665085013823</v>
      </c>
    </row>
    <row r="36" spans="1:7" x14ac:dyDescent="0.25">
      <c r="A36" s="161"/>
      <c r="B36" s="48" t="s">
        <v>94</v>
      </c>
      <c r="C36" s="21" t="s">
        <v>29</v>
      </c>
      <c r="D36" s="295">
        <v>29.897746762873609</v>
      </c>
      <c r="E36" s="295">
        <v>36.617601968426278</v>
      </c>
      <c r="F36" s="295">
        <v>38.701944536183618</v>
      </c>
      <c r="G36" s="295">
        <v>46.851857470589358</v>
      </c>
    </row>
    <row r="37" spans="1:7" x14ac:dyDescent="0.25">
      <c r="A37" s="161"/>
      <c r="B37" s="92" t="s">
        <v>94</v>
      </c>
      <c r="C37" s="126" t="s">
        <v>39</v>
      </c>
      <c r="D37" s="67">
        <v>42.488071398050479</v>
      </c>
      <c r="E37" s="67">
        <v>54.04521436251509</v>
      </c>
      <c r="F37" s="67">
        <v>60.501496815286622</v>
      </c>
      <c r="G37" s="67">
        <v>79.229708860759487</v>
      </c>
    </row>
    <row r="38" spans="1:7" x14ac:dyDescent="0.25">
      <c r="A38" s="161"/>
      <c r="B38" s="93" t="s">
        <v>94</v>
      </c>
      <c r="C38" s="27" t="s">
        <v>60</v>
      </c>
      <c r="D38" s="297">
        <v>11.09292523450306</v>
      </c>
      <c r="E38" s="297">
        <v>13.34198338819604</v>
      </c>
      <c r="F38" s="297">
        <v>19.080277500000001</v>
      </c>
      <c r="G38" s="297">
        <v>20.987595177430009</v>
      </c>
    </row>
    <row r="39" spans="1:7" x14ac:dyDescent="0.25">
      <c r="A39" s="161"/>
      <c r="B39" s="99" t="s">
        <v>94</v>
      </c>
      <c r="C39" s="26" t="s">
        <v>95</v>
      </c>
      <c r="D39" s="66">
        <v>24.515625917154541</v>
      </c>
      <c r="E39" s="66">
        <v>30.230686278976535</v>
      </c>
      <c r="F39" s="66">
        <v>35.597166795088029</v>
      </c>
      <c r="G39" s="66">
        <v>42.752834636303973</v>
      </c>
    </row>
    <row r="40" spans="1:7" x14ac:dyDescent="0.25">
      <c r="A40" s="161"/>
      <c r="B40" s="107" t="s">
        <v>94</v>
      </c>
      <c r="C40" s="28" t="s">
        <v>96</v>
      </c>
      <c r="D40" s="298">
        <v>29.701574643477141</v>
      </c>
      <c r="E40" s="298">
        <v>36.581223211843202</v>
      </c>
      <c r="F40" s="298">
        <v>42.986332877422115</v>
      </c>
      <c r="G40" s="298">
        <v>52.77113144759457</v>
      </c>
    </row>
    <row r="41" spans="1:7" x14ac:dyDescent="0.25">
      <c r="A41" s="161"/>
      <c r="B41" s="107" t="s">
        <v>97</v>
      </c>
      <c r="C41" s="29" t="s">
        <v>97</v>
      </c>
      <c r="D41" s="299">
        <v>94.501863642497995</v>
      </c>
      <c r="E41" s="299">
        <v>120.20723252810015</v>
      </c>
      <c r="F41" s="299">
        <v>134.56728004057121</v>
      </c>
      <c r="G41" s="299">
        <v>143.70003854020891</v>
      </c>
    </row>
    <row r="42" spans="1:7" ht="15.75" thickBot="1" x14ac:dyDescent="0.3">
      <c r="A42" s="161"/>
      <c r="B42" s="108" t="s">
        <v>98</v>
      </c>
      <c r="C42" s="109" t="s">
        <v>98</v>
      </c>
      <c r="D42" s="252">
        <v>62.101719142987569</v>
      </c>
      <c r="E42" s="252">
        <v>78.394227869971672</v>
      </c>
      <c r="F42" s="252">
        <v>88.77680645899666</v>
      </c>
      <c r="G42" s="252">
        <v>98.235584993901739</v>
      </c>
    </row>
  </sheetData>
  <mergeCells count="1">
    <mergeCell ref="B2:G4"/>
  </mergeCells>
  <conditionalFormatting sqref="A6:A42">
    <cfRule type="cellIs" dxfId="15" priority="1" operator="equal">
      <formula>"l"</formula>
    </cfRule>
    <cfRule type="cellIs" dxfId="14" priority="2" operator="equal">
      <formula>"M"</formula>
    </cfRule>
    <cfRule type="cellIs" dxfId="13" priority="3" operator="equal">
      <formula>"H"</formula>
    </cfRule>
  </conditionalFormatting>
  <pageMargins left="0.7" right="0.7" top="0.75" bottom="0.75" header="0.3" footer="0.3"/>
  <pageSetup orientation="portrait" r:id="rId1"/>
  <headerFooter>
    <oddHeader>&amp;R&amp;"Arial"&amp;10&amp;K000000 ECB-RESTRICTED&amp;1#_x000D_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63B7-66F7-44CC-9FB5-3F0692A274BF}">
  <dimension ref="A1:S42"/>
  <sheetViews>
    <sheetView showGridLines="0" topLeftCell="A3" zoomScale="85" zoomScaleNormal="85" workbookViewId="0">
      <selection activeCell="S28" sqref="S28"/>
    </sheetView>
  </sheetViews>
  <sheetFormatPr defaultRowHeight="15" x14ac:dyDescent="0.25"/>
  <cols>
    <col min="2" max="2" width="29.28515625" bestFit="1" customWidth="1"/>
    <col min="3" max="3" width="50.28515625" bestFit="1" customWidth="1"/>
    <col min="4" max="4" width="7.85546875" customWidth="1"/>
    <col min="5" max="5" width="9.5703125" customWidth="1"/>
    <col min="6" max="6" width="11.140625" customWidth="1"/>
    <col min="7" max="7" width="11.42578125" customWidth="1"/>
  </cols>
  <sheetData>
    <row r="1" spans="1:19" ht="15.75" thickBot="1" x14ac:dyDescent="0.3"/>
    <row r="2" spans="1:19" ht="15" customHeight="1" x14ac:dyDescent="0.25">
      <c r="B2" s="304" t="s">
        <v>188</v>
      </c>
      <c r="C2" s="305"/>
      <c r="D2" s="305"/>
      <c r="E2" s="305"/>
      <c r="F2" s="305"/>
      <c r="G2" s="306"/>
    </row>
    <row r="3" spans="1:19" x14ac:dyDescent="0.25">
      <c r="B3" s="307"/>
      <c r="C3" s="308"/>
      <c r="D3" s="308"/>
      <c r="E3" s="308"/>
      <c r="F3" s="308"/>
      <c r="G3" s="309"/>
    </row>
    <row r="4" spans="1:19" x14ac:dyDescent="0.25">
      <c r="B4" s="310"/>
      <c r="C4" s="311"/>
      <c r="D4" s="311"/>
      <c r="E4" s="311"/>
      <c r="F4" s="311"/>
      <c r="G4" s="312"/>
    </row>
    <row r="5" spans="1:19" x14ac:dyDescent="0.25">
      <c r="B5" s="1" t="s">
        <v>0</v>
      </c>
      <c r="C5" s="19" t="s">
        <v>1</v>
      </c>
      <c r="D5" s="20" t="s">
        <v>4</v>
      </c>
      <c r="E5" s="20" t="s">
        <v>5</v>
      </c>
      <c r="F5" s="20" t="s">
        <v>6</v>
      </c>
      <c r="G5" s="20" t="s">
        <v>7</v>
      </c>
    </row>
    <row r="6" spans="1:19" x14ac:dyDescent="0.25">
      <c r="A6" s="161" t="s">
        <v>202</v>
      </c>
      <c r="B6" s="48" t="s">
        <v>8</v>
      </c>
      <c r="C6" s="21" t="s">
        <v>74</v>
      </c>
      <c r="D6" s="295" t="e">
        <f>VLOOKUP($A6,#REF!,MATCH('Sovereign credit spreads-inter'!D$5,#REF!,0), FALSE)</f>
        <v>#REF!</v>
      </c>
      <c r="E6" s="295" t="e">
        <f>VLOOKUP($A6,#REF!,MATCH('Sovereign credit spreads-inter'!E$5,#REF!,0), FALSE)</f>
        <v>#REF!</v>
      </c>
      <c r="F6" s="295" t="e">
        <f>VLOOKUP($A6,#REF!,MATCH('Sovereign credit spreads-inter'!F$5,#REF!,0), FALSE)</f>
        <v>#REF!</v>
      </c>
      <c r="G6" s="295" t="e">
        <f>VLOOKUP($A6,#REF!,MATCH('Sovereign credit spreads-inter'!G$5,#REF!,0), FALSE)</f>
        <v>#REF!</v>
      </c>
      <c r="O6" s="79"/>
      <c r="P6" s="79"/>
      <c r="Q6" s="79"/>
      <c r="R6" s="79"/>
      <c r="S6" s="79"/>
    </row>
    <row r="7" spans="1:19" x14ac:dyDescent="0.25">
      <c r="A7" s="161" t="s">
        <v>203</v>
      </c>
      <c r="B7" s="48" t="s">
        <v>8</v>
      </c>
      <c r="C7" s="21" t="s">
        <v>75</v>
      </c>
      <c r="D7" s="295" t="e">
        <f>VLOOKUP($A7,#REF!,MATCH('Sovereign credit spreads-inter'!D$5,#REF!,0), FALSE)</f>
        <v>#REF!</v>
      </c>
      <c r="E7" s="295" t="e">
        <f>VLOOKUP($A7,#REF!,MATCH('Sovereign credit spreads-inter'!E$5,#REF!,0), FALSE)</f>
        <v>#REF!</v>
      </c>
      <c r="F7" s="295" t="e">
        <f>VLOOKUP($A7,#REF!,MATCH('Sovereign credit spreads-inter'!F$5,#REF!,0), FALSE)</f>
        <v>#REF!</v>
      </c>
      <c r="G7" s="295" t="e">
        <f>VLOOKUP($A7,#REF!,MATCH('Sovereign credit spreads-inter'!G$5,#REF!,0), FALSE)</f>
        <v>#REF!</v>
      </c>
    </row>
    <row r="8" spans="1:19" x14ac:dyDescent="0.25">
      <c r="A8" s="161" t="s">
        <v>204</v>
      </c>
      <c r="B8" s="48" t="s">
        <v>8</v>
      </c>
      <c r="C8" s="21" t="s">
        <v>11</v>
      </c>
      <c r="D8" s="295" t="e">
        <f>VLOOKUP($A8,#REF!,MATCH('Sovereign credit spreads-inter'!D$5,#REF!,0), FALSE)</f>
        <v>#REF!</v>
      </c>
      <c r="E8" s="295" t="e">
        <f>VLOOKUP($A8,#REF!,MATCH('Sovereign credit spreads-inter'!E$5,#REF!,0), FALSE)</f>
        <v>#REF!</v>
      </c>
      <c r="F8" s="295" t="e">
        <f>VLOOKUP($A8,#REF!,MATCH('Sovereign credit spreads-inter'!F$5,#REF!,0), FALSE)</f>
        <v>#REF!</v>
      </c>
      <c r="G8" s="295" t="e">
        <f>VLOOKUP($A8,#REF!,MATCH('Sovereign credit spreads-inter'!G$5,#REF!,0), FALSE)</f>
        <v>#REF!</v>
      </c>
    </row>
    <row r="9" spans="1:19" x14ac:dyDescent="0.25">
      <c r="A9" s="161" t="s">
        <v>205</v>
      </c>
      <c r="B9" s="48" t="s">
        <v>8</v>
      </c>
      <c r="C9" s="21" t="s">
        <v>13</v>
      </c>
      <c r="D9" s="295" t="e">
        <f>VLOOKUP($A9,#REF!,MATCH('Sovereign credit spreads-inter'!D$5,#REF!,0), FALSE)</f>
        <v>#REF!</v>
      </c>
      <c r="E9" s="295" t="e">
        <f>VLOOKUP($A9,#REF!,MATCH('Sovereign credit spreads-inter'!E$5,#REF!,0), FALSE)</f>
        <v>#REF!</v>
      </c>
      <c r="F9" s="295" t="e">
        <f>VLOOKUP($A9,#REF!,MATCH('Sovereign credit spreads-inter'!F$5,#REF!,0), FALSE)</f>
        <v>#REF!</v>
      </c>
      <c r="G9" s="295" t="e">
        <f>VLOOKUP($A9,#REF!,MATCH('Sovereign credit spreads-inter'!G$5,#REF!,0), FALSE)</f>
        <v>#REF!</v>
      </c>
    </row>
    <row r="10" spans="1:19" x14ac:dyDescent="0.25">
      <c r="A10" s="161" t="s">
        <v>206</v>
      </c>
      <c r="B10" s="48" t="s">
        <v>8</v>
      </c>
      <c r="C10" s="21" t="s">
        <v>76</v>
      </c>
      <c r="D10" s="295" t="e">
        <f>VLOOKUP($A10,#REF!,MATCH('Sovereign credit spreads-inter'!D$5,#REF!,0), FALSE)</f>
        <v>#REF!</v>
      </c>
      <c r="E10" s="295" t="e">
        <f>VLOOKUP($A10,#REF!,MATCH('Sovereign credit spreads-inter'!E$5,#REF!,0), FALSE)</f>
        <v>#REF!</v>
      </c>
      <c r="F10" s="295" t="e">
        <f>VLOOKUP($A10,#REF!,MATCH('Sovereign credit spreads-inter'!F$5,#REF!,0), FALSE)</f>
        <v>#REF!</v>
      </c>
      <c r="G10" s="295" t="e">
        <f>VLOOKUP($A10,#REF!,MATCH('Sovereign credit spreads-inter'!G$5,#REF!,0), FALSE)</f>
        <v>#REF!</v>
      </c>
    </row>
    <row r="11" spans="1:19" x14ac:dyDescent="0.25">
      <c r="A11" s="161" t="s">
        <v>207</v>
      </c>
      <c r="B11" s="48" t="s">
        <v>8</v>
      </c>
      <c r="C11" s="21" t="s">
        <v>14</v>
      </c>
      <c r="D11" s="295" t="e">
        <f>VLOOKUP($A11,#REF!,MATCH('Sovereign credit spreads-inter'!D$5,#REF!,0), FALSE)</f>
        <v>#REF!</v>
      </c>
      <c r="E11" s="295" t="e">
        <f>VLOOKUP($A11,#REF!,MATCH('Sovereign credit spreads-inter'!E$5,#REF!,0), FALSE)</f>
        <v>#REF!</v>
      </c>
      <c r="F11" s="295" t="e">
        <f>VLOOKUP($A11,#REF!,MATCH('Sovereign credit spreads-inter'!F$5,#REF!,0), FALSE)</f>
        <v>#REF!</v>
      </c>
      <c r="G11" s="295" t="e">
        <f>VLOOKUP($A11,#REF!,MATCH('Sovereign credit spreads-inter'!G$5,#REF!,0), FALSE)</f>
        <v>#REF!</v>
      </c>
    </row>
    <row r="12" spans="1:19" x14ac:dyDescent="0.25">
      <c r="A12" s="161" t="s">
        <v>208</v>
      </c>
      <c r="B12" s="48" t="s">
        <v>8</v>
      </c>
      <c r="C12" s="21" t="s">
        <v>16</v>
      </c>
      <c r="D12" s="295" t="e">
        <f>VLOOKUP($A12,#REF!,MATCH('Sovereign credit spreads-inter'!D$5,#REF!,0), FALSE)</f>
        <v>#REF!</v>
      </c>
      <c r="E12" s="295" t="e">
        <f>VLOOKUP($A12,#REF!,MATCH('Sovereign credit spreads-inter'!E$5,#REF!,0), FALSE)</f>
        <v>#REF!</v>
      </c>
      <c r="F12" s="295" t="e">
        <f>VLOOKUP($A12,#REF!,MATCH('Sovereign credit spreads-inter'!F$5,#REF!,0), FALSE)</f>
        <v>#REF!</v>
      </c>
      <c r="G12" s="295" t="e">
        <f>VLOOKUP($A12,#REF!,MATCH('Sovereign credit spreads-inter'!G$5,#REF!,0), FALSE)</f>
        <v>#REF!</v>
      </c>
    </row>
    <row r="13" spans="1:19" x14ac:dyDescent="0.25">
      <c r="A13" s="161" t="s">
        <v>209</v>
      </c>
      <c r="B13" s="48" t="s">
        <v>8</v>
      </c>
      <c r="C13" s="21" t="s">
        <v>77</v>
      </c>
      <c r="D13" s="295" t="e">
        <f>VLOOKUP($A13,#REF!,MATCH('Sovereign credit spreads-inter'!D$5,#REF!,0), FALSE)</f>
        <v>#REF!</v>
      </c>
      <c r="E13" s="295" t="e">
        <f>VLOOKUP($A13,#REF!,MATCH('Sovereign credit spreads-inter'!E$5,#REF!,0), FALSE)</f>
        <v>#REF!</v>
      </c>
      <c r="F13" s="295" t="e">
        <f>VLOOKUP($A13,#REF!,MATCH('Sovereign credit spreads-inter'!F$5,#REF!,0), FALSE)</f>
        <v>#REF!</v>
      </c>
      <c r="G13" s="295" t="e">
        <f>VLOOKUP($A13,#REF!,MATCH('Sovereign credit spreads-inter'!G$5,#REF!,0), FALSE)</f>
        <v>#REF!</v>
      </c>
    </row>
    <row r="14" spans="1:19" x14ac:dyDescent="0.25">
      <c r="A14" s="161" t="s">
        <v>143</v>
      </c>
      <c r="B14" s="48" t="s">
        <v>8</v>
      </c>
      <c r="C14" s="21" t="s">
        <v>78</v>
      </c>
      <c r="D14" s="295" t="e">
        <f>VLOOKUP($A14,#REF!,MATCH('Sovereign credit spreads-inter'!D$5,#REF!,0), FALSE)</f>
        <v>#REF!</v>
      </c>
      <c r="E14" s="295" t="e">
        <f>VLOOKUP($A14,#REF!,MATCH('Sovereign credit spreads-inter'!E$5,#REF!,0), FALSE)</f>
        <v>#REF!</v>
      </c>
      <c r="F14" s="295" t="e">
        <f>VLOOKUP($A14,#REF!,MATCH('Sovereign credit spreads-inter'!F$5,#REF!,0), FALSE)</f>
        <v>#REF!</v>
      </c>
      <c r="G14" s="295" t="e">
        <f>VLOOKUP($A14,#REF!,MATCH('Sovereign credit spreads-inter'!G$5,#REF!,0), FALSE)</f>
        <v>#REF!</v>
      </c>
    </row>
    <row r="15" spans="1:19" x14ac:dyDescent="0.25">
      <c r="A15" s="161" t="s">
        <v>141</v>
      </c>
      <c r="B15" s="48" t="s">
        <v>8</v>
      </c>
      <c r="C15" s="21" t="s">
        <v>79</v>
      </c>
      <c r="D15" s="295" t="e">
        <f>VLOOKUP($A15,#REF!,MATCH('Sovereign credit spreads-inter'!D$5,#REF!,0), FALSE)</f>
        <v>#REF!</v>
      </c>
      <c r="E15" s="295" t="e">
        <f>VLOOKUP($A15,#REF!,MATCH('Sovereign credit spreads-inter'!E$5,#REF!,0), FALSE)</f>
        <v>#REF!</v>
      </c>
      <c r="F15" s="295" t="e">
        <f>VLOOKUP($A15,#REF!,MATCH('Sovereign credit spreads-inter'!F$5,#REF!,0), FALSE)</f>
        <v>#REF!</v>
      </c>
      <c r="G15" s="295" t="e">
        <f>VLOOKUP($A15,#REF!,MATCH('Sovereign credit spreads-inter'!G$5,#REF!,0), FALSE)</f>
        <v>#REF!</v>
      </c>
    </row>
    <row r="16" spans="1:19" x14ac:dyDescent="0.25">
      <c r="A16" s="161" t="s">
        <v>210</v>
      </c>
      <c r="B16" s="48" t="s">
        <v>8</v>
      </c>
      <c r="C16" s="21" t="s">
        <v>80</v>
      </c>
      <c r="D16" s="295" t="e">
        <f>VLOOKUP($A16,#REF!,MATCH('Sovereign credit spreads-inter'!D$5,#REF!,0), FALSE)</f>
        <v>#REF!</v>
      </c>
      <c r="E16" s="295" t="e">
        <f>VLOOKUP($A16,#REF!,MATCH('Sovereign credit spreads-inter'!E$5,#REF!,0), FALSE)</f>
        <v>#REF!</v>
      </c>
      <c r="F16" s="295" t="e">
        <f>VLOOKUP($A16,#REF!,MATCH('Sovereign credit spreads-inter'!F$5,#REF!,0), FALSE)</f>
        <v>#REF!</v>
      </c>
      <c r="G16" s="295" t="e">
        <f>VLOOKUP($A16,#REF!,MATCH('Sovereign credit spreads-inter'!G$5,#REF!,0), FALSE)</f>
        <v>#REF!</v>
      </c>
    </row>
    <row r="17" spans="1:7" x14ac:dyDescent="0.25">
      <c r="A17" s="161" t="s">
        <v>211</v>
      </c>
      <c r="B17" s="48" t="s">
        <v>8</v>
      </c>
      <c r="C17" s="21" t="s">
        <v>18</v>
      </c>
      <c r="D17" s="295" t="e">
        <f>VLOOKUP($A17,#REF!,MATCH('Sovereign credit spreads-inter'!D$5,#REF!,0), FALSE)</f>
        <v>#REF!</v>
      </c>
      <c r="E17" s="295" t="e">
        <f>VLOOKUP($A17,#REF!,MATCH('Sovereign credit spreads-inter'!E$5,#REF!,0), FALSE)</f>
        <v>#REF!</v>
      </c>
      <c r="F17" s="295" t="e">
        <f>VLOOKUP($A17,#REF!,MATCH('Sovereign credit spreads-inter'!F$5,#REF!,0), FALSE)</f>
        <v>#REF!</v>
      </c>
      <c r="G17" s="295" t="e">
        <f>VLOOKUP($A17,#REF!,MATCH('Sovereign credit spreads-inter'!G$5,#REF!,0), FALSE)</f>
        <v>#REF!</v>
      </c>
    </row>
    <row r="18" spans="1:7" x14ac:dyDescent="0.25">
      <c r="A18" s="161" t="s">
        <v>212</v>
      </c>
      <c r="B18" s="48" t="s">
        <v>8</v>
      </c>
      <c r="C18" s="21" t="s">
        <v>81</v>
      </c>
      <c r="D18" s="295" t="e">
        <f>VLOOKUP($A18,#REF!,MATCH('Sovereign credit spreads-inter'!D$5,#REF!,0), FALSE)</f>
        <v>#REF!</v>
      </c>
      <c r="E18" s="295" t="e">
        <f>VLOOKUP($A18,#REF!,MATCH('Sovereign credit spreads-inter'!E$5,#REF!,0), FALSE)</f>
        <v>#REF!</v>
      </c>
      <c r="F18" s="295" t="e">
        <f>VLOOKUP($A18,#REF!,MATCH('Sovereign credit spreads-inter'!F$5,#REF!,0), FALSE)</f>
        <v>#REF!</v>
      </c>
      <c r="G18" s="295" t="e">
        <f>VLOOKUP($A18,#REF!,MATCH('Sovereign credit spreads-inter'!G$5,#REF!,0), FALSE)</f>
        <v>#REF!</v>
      </c>
    </row>
    <row r="19" spans="1:7" x14ac:dyDescent="0.25">
      <c r="A19" s="161" t="s">
        <v>144</v>
      </c>
      <c r="B19" s="48" t="s">
        <v>8</v>
      </c>
      <c r="C19" s="21" t="s">
        <v>82</v>
      </c>
      <c r="D19" s="295" t="e">
        <f>VLOOKUP($A19,#REF!,MATCH('Sovereign credit spreads-inter'!D$5,#REF!,0), FALSE)</f>
        <v>#REF!</v>
      </c>
      <c r="E19" s="295" t="e">
        <f>VLOOKUP($A19,#REF!,MATCH('Sovereign credit spreads-inter'!E$5,#REF!,0), FALSE)</f>
        <v>#REF!</v>
      </c>
      <c r="F19" s="295" t="e">
        <f>VLOOKUP($A19,#REF!,MATCH('Sovereign credit spreads-inter'!F$5,#REF!,0), FALSE)</f>
        <v>#REF!</v>
      </c>
      <c r="G19" s="295" t="e">
        <f>VLOOKUP($A19,#REF!,MATCH('Sovereign credit spreads-inter'!G$5,#REF!,0), FALSE)</f>
        <v>#REF!</v>
      </c>
    </row>
    <row r="20" spans="1:7" x14ac:dyDescent="0.25">
      <c r="A20" s="161" t="s">
        <v>213</v>
      </c>
      <c r="B20" s="48" t="s">
        <v>8</v>
      </c>
      <c r="C20" s="21" t="s">
        <v>83</v>
      </c>
      <c r="D20" s="295" t="e">
        <f>VLOOKUP($A20,#REF!,MATCH('Sovereign credit spreads-inter'!D$5,#REF!,0), FALSE)</f>
        <v>#REF!</v>
      </c>
      <c r="E20" s="295" t="e">
        <f>VLOOKUP($A20,#REF!,MATCH('Sovereign credit spreads-inter'!E$5,#REF!,0), FALSE)</f>
        <v>#REF!</v>
      </c>
      <c r="F20" s="295" t="e">
        <f>VLOOKUP($A20,#REF!,MATCH('Sovereign credit spreads-inter'!F$5,#REF!,0), FALSE)</f>
        <v>#REF!</v>
      </c>
      <c r="G20" s="295" t="e">
        <f>VLOOKUP($A20,#REF!,MATCH('Sovereign credit spreads-inter'!G$5,#REF!,0), FALSE)</f>
        <v>#REF!</v>
      </c>
    </row>
    <row r="21" spans="1:7" x14ac:dyDescent="0.25">
      <c r="A21" s="161" t="s">
        <v>214</v>
      </c>
      <c r="B21" s="48" t="s">
        <v>8</v>
      </c>
      <c r="C21" s="21" t="s">
        <v>84</v>
      </c>
      <c r="D21" s="295" t="e">
        <f>VLOOKUP($A21,#REF!,MATCH('Sovereign credit spreads-inter'!D$5,#REF!,0), FALSE)</f>
        <v>#REF!</v>
      </c>
      <c r="E21" s="295" t="e">
        <f>VLOOKUP($A21,#REF!,MATCH('Sovereign credit spreads-inter'!E$5,#REF!,0), FALSE)</f>
        <v>#REF!</v>
      </c>
      <c r="F21" s="295" t="e">
        <f>VLOOKUP($A21,#REF!,MATCH('Sovereign credit spreads-inter'!F$5,#REF!,0), FALSE)</f>
        <v>#REF!</v>
      </c>
      <c r="G21" s="295" t="e">
        <f>VLOOKUP($A21,#REF!,MATCH('Sovereign credit spreads-inter'!G$5,#REF!,0), FALSE)</f>
        <v>#REF!</v>
      </c>
    </row>
    <row r="22" spans="1:7" x14ac:dyDescent="0.25">
      <c r="A22" s="161" t="s">
        <v>215</v>
      </c>
      <c r="B22" s="48" t="s">
        <v>8</v>
      </c>
      <c r="C22" s="21" t="s">
        <v>85</v>
      </c>
      <c r="D22" s="295" t="e">
        <f>VLOOKUP($A22,#REF!,MATCH('Sovereign credit spreads-inter'!D$5,#REF!,0), FALSE)</f>
        <v>#REF!</v>
      </c>
      <c r="E22" s="295" t="e">
        <f>VLOOKUP($A22,#REF!,MATCH('Sovereign credit spreads-inter'!E$5,#REF!,0), FALSE)</f>
        <v>#REF!</v>
      </c>
      <c r="F22" s="295" t="e">
        <f>VLOOKUP($A22,#REF!,MATCH('Sovereign credit spreads-inter'!F$5,#REF!,0), FALSE)</f>
        <v>#REF!</v>
      </c>
      <c r="G22" s="295" t="e">
        <f>VLOOKUP($A22,#REF!,MATCH('Sovereign credit spreads-inter'!G$5,#REF!,0), FALSE)</f>
        <v>#REF!</v>
      </c>
    </row>
    <row r="23" spans="1:7" x14ac:dyDescent="0.25">
      <c r="A23" s="161" t="s">
        <v>216</v>
      </c>
      <c r="B23" s="48" t="s">
        <v>8</v>
      </c>
      <c r="C23" s="21" t="s">
        <v>86</v>
      </c>
      <c r="D23" s="295" t="e">
        <f>VLOOKUP($A23,#REF!,MATCH('Sovereign credit spreads-inter'!D$5,#REF!,0), FALSE)</f>
        <v>#REF!</v>
      </c>
      <c r="E23" s="295" t="e">
        <f>VLOOKUP($A23,#REF!,MATCH('Sovereign credit spreads-inter'!E$5,#REF!,0), FALSE)</f>
        <v>#REF!</v>
      </c>
      <c r="F23" s="295" t="e">
        <f>VLOOKUP($A23,#REF!,MATCH('Sovereign credit spreads-inter'!F$5,#REF!,0), FALSE)</f>
        <v>#REF!</v>
      </c>
      <c r="G23" s="295" t="e">
        <f>VLOOKUP($A23,#REF!,MATCH('Sovereign credit spreads-inter'!G$5,#REF!,0), FALSE)</f>
        <v>#REF!</v>
      </c>
    </row>
    <row r="24" spans="1:7" x14ac:dyDescent="0.25">
      <c r="A24" s="161" t="s">
        <v>145</v>
      </c>
      <c r="B24" s="48" t="s">
        <v>8</v>
      </c>
      <c r="C24" s="21" t="s">
        <v>87</v>
      </c>
      <c r="D24" s="295" t="e">
        <f>VLOOKUP($A24,#REF!,MATCH('Sovereign credit spreads-inter'!D$5,#REF!,0), FALSE)</f>
        <v>#REF!</v>
      </c>
      <c r="E24" s="295" t="e">
        <f>VLOOKUP($A24,#REF!,MATCH('Sovereign credit spreads-inter'!E$5,#REF!,0), FALSE)</f>
        <v>#REF!</v>
      </c>
      <c r="F24" s="295" t="e">
        <f>VLOOKUP($A24,#REF!,MATCH('Sovereign credit spreads-inter'!F$5,#REF!,0), FALSE)</f>
        <v>#REF!</v>
      </c>
      <c r="G24" s="295" t="e">
        <f>VLOOKUP($A24,#REF!,MATCH('Sovereign credit spreads-inter'!G$5,#REF!,0), FALSE)</f>
        <v>#REF!</v>
      </c>
    </row>
    <row r="25" spans="1:7" x14ac:dyDescent="0.25">
      <c r="A25" s="161" t="s">
        <v>217</v>
      </c>
      <c r="B25" s="48" t="s">
        <v>8</v>
      </c>
      <c r="C25" s="21" t="s">
        <v>20</v>
      </c>
      <c r="D25" s="295" t="e">
        <f>VLOOKUP($A25,#REF!,MATCH('Sovereign credit spreads-inter'!D$5,#REF!,0), FALSE)</f>
        <v>#REF!</v>
      </c>
      <c r="E25" s="295" t="e">
        <f>VLOOKUP($A25,#REF!,MATCH('Sovereign credit spreads-inter'!E$5,#REF!,0), FALSE)</f>
        <v>#REF!</v>
      </c>
      <c r="F25" s="295" t="e">
        <f>VLOOKUP($A25,#REF!,MATCH('Sovereign credit spreads-inter'!F$5,#REF!,0), FALSE)</f>
        <v>#REF!</v>
      </c>
      <c r="G25" s="295" t="e">
        <f>VLOOKUP($A25,#REF!,MATCH('Sovereign credit spreads-inter'!G$5,#REF!,0), FALSE)</f>
        <v>#REF!</v>
      </c>
    </row>
    <row r="26" spans="1:7" x14ac:dyDescent="0.25">
      <c r="A26" s="161" t="s">
        <v>218</v>
      </c>
      <c r="B26" s="48" t="s">
        <v>8</v>
      </c>
      <c r="C26" s="21" t="s">
        <v>88</v>
      </c>
      <c r="D26" s="295" t="e">
        <f>VLOOKUP($A26,#REF!,MATCH('Sovereign credit spreads-inter'!D$5,#REF!,0), FALSE)</f>
        <v>#REF!</v>
      </c>
      <c r="E26" s="295" t="e">
        <f>VLOOKUP($A26,#REF!,MATCH('Sovereign credit spreads-inter'!E$5,#REF!,0), FALSE)</f>
        <v>#REF!</v>
      </c>
      <c r="F26" s="295" t="e">
        <f>VLOOKUP($A26,#REF!,MATCH('Sovereign credit spreads-inter'!F$5,#REF!,0), FALSE)</f>
        <v>#REF!</v>
      </c>
      <c r="G26" s="295" t="e">
        <f>VLOOKUP($A26,#REF!,MATCH('Sovereign credit spreads-inter'!G$5,#REF!,0), FALSE)</f>
        <v>#REF!</v>
      </c>
    </row>
    <row r="27" spans="1:7" x14ac:dyDescent="0.25">
      <c r="A27" s="161" t="s">
        <v>219</v>
      </c>
      <c r="B27" s="48" t="s">
        <v>8</v>
      </c>
      <c r="C27" s="21" t="s">
        <v>22</v>
      </c>
      <c r="D27" s="295" t="e">
        <f>VLOOKUP($A27,#REF!,MATCH('Sovereign credit spreads-inter'!D$5,#REF!,0), FALSE)</f>
        <v>#REF!</v>
      </c>
      <c r="E27" s="295" t="e">
        <f>VLOOKUP($A27,#REF!,MATCH('Sovereign credit spreads-inter'!E$5,#REF!,0), FALSE)</f>
        <v>#REF!</v>
      </c>
      <c r="F27" s="295" t="e">
        <f>VLOOKUP($A27,#REF!,MATCH('Sovereign credit spreads-inter'!F$5,#REF!,0), FALSE)</f>
        <v>#REF!</v>
      </c>
      <c r="G27" s="295" t="e">
        <f>VLOOKUP($A27,#REF!,MATCH('Sovereign credit spreads-inter'!G$5,#REF!,0), FALSE)</f>
        <v>#REF!</v>
      </c>
    </row>
    <row r="28" spans="1:7" x14ac:dyDescent="0.25">
      <c r="A28" s="161" t="s">
        <v>220</v>
      </c>
      <c r="B28" s="48" t="s">
        <v>8</v>
      </c>
      <c r="C28" s="21" t="s">
        <v>89</v>
      </c>
      <c r="D28" s="295" t="e">
        <f>VLOOKUP($A28,#REF!,MATCH('Sovereign credit spreads-inter'!D$5,#REF!,0), FALSE)</f>
        <v>#REF!</v>
      </c>
      <c r="E28" s="295" t="e">
        <f>VLOOKUP($A28,#REF!,MATCH('Sovereign credit spreads-inter'!E$5,#REF!,0), FALSE)</f>
        <v>#REF!</v>
      </c>
      <c r="F28" s="295" t="e">
        <f>VLOOKUP($A28,#REF!,MATCH('Sovereign credit spreads-inter'!F$5,#REF!,0), FALSE)</f>
        <v>#REF!</v>
      </c>
      <c r="G28" s="295" t="e">
        <f>VLOOKUP($A28,#REF!,MATCH('Sovereign credit spreads-inter'!G$5,#REF!,0), FALSE)</f>
        <v>#REF!</v>
      </c>
    </row>
    <row r="29" spans="1:7" x14ac:dyDescent="0.25">
      <c r="A29" s="161" t="s">
        <v>221</v>
      </c>
      <c r="B29" s="48" t="s">
        <v>8</v>
      </c>
      <c r="C29" s="21" t="s">
        <v>90</v>
      </c>
      <c r="D29" s="295" t="e">
        <f>VLOOKUP($A29,#REF!,MATCH('Sovereign credit spreads-inter'!D$5,#REF!,0), FALSE)</f>
        <v>#REF!</v>
      </c>
      <c r="E29" s="295" t="e">
        <f>VLOOKUP($A29,#REF!,MATCH('Sovereign credit spreads-inter'!E$5,#REF!,0), FALSE)</f>
        <v>#REF!</v>
      </c>
      <c r="F29" s="295" t="e">
        <f>VLOOKUP($A29,#REF!,MATCH('Sovereign credit spreads-inter'!F$5,#REF!,0), FALSE)</f>
        <v>#REF!</v>
      </c>
      <c r="G29" s="295" t="e">
        <f>VLOOKUP($A29,#REF!,MATCH('Sovereign credit spreads-inter'!G$5,#REF!,0), FALSE)</f>
        <v>#REF!</v>
      </c>
    </row>
    <row r="30" spans="1:7" x14ac:dyDescent="0.25">
      <c r="A30" s="161" t="s">
        <v>142</v>
      </c>
      <c r="B30" s="48" t="s">
        <v>8</v>
      </c>
      <c r="C30" s="21" t="s">
        <v>91</v>
      </c>
      <c r="D30" s="295" t="e">
        <f>VLOOKUP($A30,#REF!,MATCH('Sovereign credit spreads-inter'!D$5,#REF!,0), FALSE)</f>
        <v>#REF!</v>
      </c>
      <c r="E30" s="295" t="e">
        <f>VLOOKUP($A30,#REF!,MATCH('Sovereign credit spreads-inter'!E$5,#REF!,0), FALSE)</f>
        <v>#REF!</v>
      </c>
      <c r="F30" s="295" t="e">
        <f>VLOOKUP($A30,#REF!,MATCH('Sovereign credit spreads-inter'!F$5,#REF!,0), FALSE)</f>
        <v>#REF!</v>
      </c>
      <c r="G30" s="295" t="e">
        <f>VLOOKUP($A30,#REF!,MATCH('Sovereign credit spreads-inter'!G$5,#REF!,0), FALSE)</f>
        <v>#REF!</v>
      </c>
    </row>
    <row r="31" spans="1:7" x14ac:dyDescent="0.25">
      <c r="A31" s="162" t="s">
        <v>222</v>
      </c>
      <c r="B31" s="93" t="s">
        <v>8</v>
      </c>
      <c r="C31" s="22" t="s">
        <v>24</v>
      </c>
      <c r="D31" s="296" t="e">
        <f>VLOOKUP($A31,#REF!,MATCH('Sovereign credit spreads-inter'!D$5,#REF!,0), FALSE)</f>
        <v>#REF!</v>
      </c>
      <c r="E31" s="296" t="e">
        <f>VLOOKUP($A31,#REF!,MATCH('Sovereign credit spreads-inter'!E$5,#REF!,0), FALSE)</f>
        <v>#REF!</v>
      </c>
      <c r="F31" s="296" t="e">
        <f>VLOOKUP($A31,#REF!,MATCH('Sovereign credit spreads-inter'!F$5,#REF!,0), FALSE)</f>
        <v>#REF!</v>
      </c>
      <c r="G31" s="296" t="e">
        <f>VLOOKUP($A31,#REF!,MATCH('Sovereign credit spreads-inter'!G$5,#REF!,0), FALSE)</f>
        <v>#REF!</v>
      </c>
    </row>
    <row r="32" spans="1:7" x14ac:dyDescent="0.25">
      <c r="A32" s="161" t="s">
        <v>262</v>
      </c>
      <c r="B32" s="99" t="s">
        <v>92</v>
      </c>
      <c r="C32" s="100" t="s">
        <v>92</v>
      </c>
      <c r="D32" s="179" t="e">
        <f>VLOOKUP($A32,#REF!,MATCH('Sovereign credit spreads-inter'!D$5,#REF!,0), FALSE)</f>
        <v>#REF!</v>
      </c>
      <c r="E32" s="300" t="e">
        <f>VLOOKUP($A32,#REF!,MATCH('Sovereign credit spreads-inter'!E$5,#REF!,0), FALSE)</f>
        <v>#REF!</v>
      </c>
      <c r="F32" s="179" t="e">
        <f>VLOOKUP($A32,#REF!,MATCH('Sovereign credit spreads-inter'!F$5,#REF!,0), FALSE)</f>
        <v>#REF!</v>
      </c>
      <c r="G32" s="301" t="e">
        <f>VLOOKUP($A32,#REF!,MATCH('Sovereign credit spreads-inter'!G$5,#REF!,0), FALSE)</f>
        <v>#REF!</v>
      </c>
    </row>
    <row r="33" spans="1:7" x14ac:dyDescent="0.25">
      <c r="A33" s="161" t="s">
        <v>8</v>
      </c>
      <c r="B33" s="102" t="s">
        <v>93</v>
      </c>
      <c r="C33" s="25" t="s">
        <v>93</v>
      </c>
      <c r="D33" s="178" t="e">
        <f>VLOOKUP($A33,#REF!,MATCH('Sovereign credit spreads-inter'!D$5,#REF!,0), FALSE)</f>
        <v>#REF!</v>
      </c>
      <c r="E33" s="302" t="e">
        <f>VLOOKUP($A33,#REF!,MATCH('Sovereign credit spreads-inter'!E$5,#REF!,0), FALSE)</f>
        <v>#REF!</v>
      </c>
      <c r="F33" s="178" t="e">
        <f>VLOOKUP($A33,#REF!,MATCH('Sovereign credit spreads-inter'!F$5,#REF!,0), FALSE)</f>
        <v>#REF!</v>
      </c>
      <c r="G33" s="296" t="e">
        <f>VLOOKUP($A33,#REF!,MATCH('Sovereign credit spreads-inter'!G$5,#REF!,0), FALSE)</f>
        <v>#REF!</v>
      </c>
    </row>
    <row r="34" spans="1:7" x14ac:dyDescent="0.25">
      <c r="A34" s="161" t="s">
        <v>223</v>
      </c>
      <c r="B34" s="92" t="s">
        <v>94</v>
      </c>
      <c r="C34" s="21" t="s">
        <v>27</v>
      </c>
      <c r="D34" s="295" t="e">
        <f>VLOOKUP($A34,#REF!,MATCH('Sovereign credit spreads-inter'!D$5,#REF!,0), FALSE)</f>
        <v>#REF!</v>
      </c>
      <c r="E34" s="295" t="e">
        <f>VLOOKUP($A34,#REF!,MATCH('Sovereign credit spreads-inter'!E$5,#REF!,0), FALSE)</f>
        <v>#REF!</v>
      </c>
      <c r="F34" s="295" t="e">
        <f>VLOOKUP($A34,#REF!,MATCH('Sovereign credit spreads-inter'!F$5,#REF!,0), FALSE)</f>
        <v>#REF!</v>
      </c>
      <c r="G34" s="295" t="e">
        <f>VLOOKUP($A34,#REF!,MATCH('Sovereign credit spreads-inter'!G$5,#REF!,0), FALSE)</f>
        <v>#REF!</v>
      </c>
    </row>
    <row r="35" spans="1:7" x14ac:dyDescent="0.25">
      <c r="A35" s="161" t="s">
        <v>224</v>
      </c>
      <c r="B35" s="48" t="s">
        <v>94</v>
      </c>
      <c r="C35" s="21" t="s">
        <v>33</v>
      </c>
      <c r="D35" s="295" t="e">
        <f>VLOOKUP($A35,#REF!,MATCH('Sovereign credit spreads-inter'!D$5,#REF!,0), FALSE)</f>
        <v>#REF!</v>
      </c>
      <c r="E35" s="295" t="e">
        <f>VLOOKUP($A35,#REF!,MATCH('Sovereign credit spreads-inter'!E$5,#REF!,0), FALSE)</f>
        <v>#REF!</v>
      </c>
      <c r="F35" s="295" t="e">
        <f>VLOOKUP($A35,#REF!,MATCH('Sovereign credit spreads-inter'!F$5,#REF!,0), FALSE)</f>
        <v>#REF!</v>
      </c>
      <c r="G35" s="295" t="e">
        <f>VLOOKUP($A35,#REF!,MATCH('Sovereign credit spreads-inter'!G$5,#REF!,0), FALSE)</f>
        <v>#REF!</v>
      </c>
    </row>
    <row r="36" spans="1:7" x14ac:dyDescent="0.25">
      <c r="A36" s="161" t="s">
        <v>225</v>
      </c>
      <c r="B36" s="48" t="s">
        <v>94</v>
      </c>
      <c r="C36" s="21" t="s">
        <v>29</v>
      </c>
      <c r="D36" s="295" t="e">
        <f>VLOOKUP($A36,#REF!,MATCH('Sovereign credit spreads-inter'!D$5,#REF!,0), FALSE)</f>
        <v>#REF!</v>
      </c>
      <c r="E36" s="295" t="e">
        <f>VLOOKUP($A36,#REF!,MATCH('Sovereign credit spreads-inter'!E$5,#REF!,0), FALSE)</f>
        <v>#REF!</v>
      </c>
      <c r="F36" s="295" t="e">
        <f>VLOOKUP($A36,#REF!,MATCH('Sovereign credit spreads-inter'!F$5,#REF!,0), FALSE)</f>
        <v>#REF!</v>
      </c>
      <c r="G36" s="295" t="e">
        <f>VLOOKUP($A36,#REF!,MATCH('Sovereign credit spreads-inter'!G$5,#REF!,0), FALSE)</f>
        <v>#REF!</v>
      </c>
    </row>
    <row r="37" spans="1:7" x14ac:dyDescent="0.25">
      <c r="A37" s="161" t="s">
        <v>116</v>
      </c>
      <c r="B37" s="92" t="s">
        <v>94</v>
      </c>
      <c r="C37" s="126" t="s">
        <v>39</v>
      </c>
      <c r="D37" s="67" t="e">
        <f>VLOOKUP($A37,#REF!,MATCH('Sovereign credit spreads-inter'!D$5,#REF!,0), FALSE)</f>
        <v>#REF!</v>
      </c>
      <c r="E37" s="67" t="e">
        <f>VLOOKUP($A37,#REF!,MATCH('Sovereign credit spreads-inter'!E$5,#REF!,0), FALSE)</f>
        <v>#REF!</v>
      </c>
      <c r="F37" s="67" t="e">
        <f>VLOOKUP($A37,#REF!,MATCH('Sovereign credit spreads-inter'!F$5,#REF!,0), FALSE)</f>
        <v>#REF!</v>
      </c>
      <c r="G37" s="67" t="e">
        <f>VLOOKUP($A37,#REF!,MATCH('Sovereign credit spreads-inter'!G$5,#REF!,0), FALSE)</f>
        <v>#REF!</v>
      </c>
    </row>
    <row r="38" spans="1:7" x14ac:dyDescent="0.25">
      <c r="A38" s="161" t="s">
        <v>226</v>
      </c>
      <c r="B38" s="93" t="s">
        <v>94</v>
      </c>
      <c r="C38" s="27" t="s">
        <v>60</v>
      </c>
      <c r="D38" s="297" t="e">
        <f>VLOOKUP($A38,#REF!,MATCH('Sovereign credit spreads-inter'!D$5,#REF!,0), FALSE)</f>
        <v>#REF!</v>
      </c>
      <c r="E38" s="297" t="e">
        <f>VLOOKUP($A38,#REF!,MATCH('Sovereign credit spreads-inter'!E$5,#REF!,0), FALSE)</f>
        <v>#REF!</v>
      </c>
      <c r="F38" s="297" t="e">
        <f>VLOOKUP($A38,#REF!,MATCH('Sovereign credit spreads-inter'!F$5,#REF!,0), FALSE)</f>
        <v>#REF!</v>
      </c>
      <c r="G38" s="297" t="e">
        <f>VLOOKUP($A38,#REF!,MATCH('Sovereign credit spreads-inter'!G$5,#REF!,0), FALSE)</f>
        <v>#REF!</v>
      </c>
    </row>
    <row r="39" spans="1:7" x14ac:dyDescent="0.25">
      <c r="A39" s="161" t="s">
        <v>265</v>
      </c>
      <c r="B39" s="99" t="s">
        <v>94</v>
      </c>
      <c r="C39" s="26" t="s">
        <v>95</v>
      </c>
      <c r="D39" s="66" t="e">
        <f>VLOOKUP($A39,#REF!,MATCH('Sovereign credit spreads-inter'!D$5,#REF!,0), FALSE)</f>
        <v>#REF!</v>
      </c>
      <c r="E39" s="66" t="e">
        <f>VLOOKUP($A39,#REF!,MATCH('Sovereign credit spreads-inter'!E$5,#REF!,0), FALSE)</f>
        <v>#REF!</v>
      </c>
      <c r="F39" s="66" t="e">
        <f>VLOOKUP($A39,#REF!,MATCH('Sovereign credit spreads-inter'!F$5,#REF!,0), FALSE)</f>
        <v>#REF!</v>
      </c>
      <c r="G39" s="66" t="e">
        <f>VLOOKUP($A39,#REF!,MATCH('Sovereign credit spreads-inter'!G$5,#REF!,0), FALSE)</f>
        <v>#REF!</v>
      </c>
    </row>
    <row r="40" spans="1:7" x14ac:dyDescent="0.25">
      <c r="A40" s="161" t="s">
        <v>266</v>
      </c>
      <c r="B40" s="107" t="s">
        <v>94</v>
      </c>
      <c r="C40" s="28" t="s">
        <v>96</v>
      </c>
      <c r="D40" s="298" t="e">
        <f>VLOOKUP($A40,#REF!,MATCH('Sovereign credit spreads-inter'!D$5,#REF!,0), FALSE)</f>
        <v>#REF!</v>
      </c>
      <c r="E40" s="298" t="e">
        <f>VLOOKUP($A40,#REF!,MATCH('Sovereign credit spreads-inter'!E$5,#REF!,0), FALSE)</f>
        <v>#REF!</v>
      </c>
      <c r="F40" s="298" t="e">
        <f>VLOOKUP($A40,#REF!,MATCH('Sovereign credit spreads-inter'!F$5,#REF!,0), FALSE)</f>
        <v>#REF!</v>
      </c>
      <c r="G40" s="298" t="e">
        <f>VLOOKUP($A40,#REF!,MATCH('Sovereign credit spreads-inter'!G$5,#REF!,0), FALSE)</f>
        <v>#REF!</v>
      </c>
    </row>
    <row r="41" spans="1:7" x14ac:dyDescent="0.25">
      <c r="A41" s="161" t="s">
        <v>263</v>
      </c>
      <c r="B41" s="107" t="s">
        <v>97</v>
      </c>
      <c r="C41" s="29" t="s">
        <v>97</v>
      </c>
      <c r="D41" s="299" t="e">
        <f>VLOOKUP($A41,#REF!,MATCH('Sovereign credit spreads-inter'!D$5,#REF!,0), FALSE)</f>
        <v>#REF!</v>
      </c>
      <c r="E41" s="299" t="e">
        <f>VLOOKUP($A41,#REF!,MATCH('Sovereign credit spreads-inter'!E$5,#REF!,0), FALSE)</f>
        <v>#REF!</v>
      </c>
      <c r="F41" s="299" t="e">
        <f>VLOOKUP($A41,#REF!,MATCH('Sovereign credit spreads-inter'!F$5,#REF!,0), FALSE)</f>
        <v>#REF!</v>
      </c>
      <c r="G41" s="299" t="e">
        <f>VLOOKUP($A41,#REF!,MATCH('Sovereign credit spreads-inter'!G$5,#REF!,0), FALSE)</f>
        <v>#REF!</v>
      </c>
    </row>
    <row r="42" spans="1:7" ht="15.75" thickBot="1" x14ac:dyDescent="0.3">
      <c r="A42" s="161" t="s">
        <v>264</v>
      </c>
      <c r="B42" s="108" t="s">
        <v>98</v>
      </c>
      <c r="C42" s="109" t="s">
        <v>98</v>
      </c>
      <c r="D42" s="252" t="e">
        <f>VLOOKUP($A42,#REF!,MATCH('Sovereign credit spreads-inter'!D$5,#REF!,0), FALSE)</f>
        <v>#REF!</v>
      </c>
      <c r="E42" s="252" t="e">
        <f>VLOOKUP($A42,#REF!,MATCH('Sovereign credit spreads-inter'!E$5,#REF!,0), FALSE)</f>
        <v>#REF!</v>
      </c>
      <c r="F42" s="252" t="e">
        <f>VLOOKUP($A42,#REF!,MATCH('Sovereign credit spreads-inter'!F$5,#REF!,0), FALSE)</f>
        <v>#REF!</v>
      </c>
      <c r="G42" s="252" t="e">
        <f>VLOOKUP($A42,#REF!,MATCH('Sovereign credit spreads-inter'!G$5,#REF!,0), FALSE)</f>
        <v>#REF!</v>
      </c>
    </row>
  </sheetData>
  <mergeCells count="1">
    <mergeCell ref="B2:G4"/>
  </mergeCells>
  <conditionalFormatting sqref="A6:A42">
    <cfRule type="cellIs" dxfId="12" priority="1" operator="equal">
      <formula>"l"</formula>
    </cfRule>
    <cfRule type="cellIs" dxfId="11" priority="2" operator="equal">
      <formula>"M"</formula>
    </cfRule>
    <cfRule type="cellIs" dxfId="10" priority="3" operator="equal">
      <formula>"H"</formula>
    </cfRule>
  </conditionalFormatting>
  <pageMargins left="0.7" right="0.7" top="0.75" bottom="0.75" header="0.3" footer="0.3"/>
  <pageSetup orientation="portrait" r:id="rId1"/>
  <headerFooter>
    <oddHeader>&amp;R&amp;"Arial"&amp;10&amp;K000000 ECB-RESTRICTED&amp;1#_x000D_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F713-0085-456E-A46A-2A9BA33F0FCD}">
  <dimension ref="A1:AT55"/>
  <sheetViews>
    <sheetView showGridLines="0" topLeftCell="A15" zoomScale="85" zoomScaleNormal="85" workbookViewId="0">
      <selection activeCell="J39" sqref="J39"/>
    </sheetView>
  </sheetViews>
  <sheetFormatPr defaultRowHeight="15" x14ac:dyDescent="0.25"/>
  <cols>
    <col min="1" max="2" width="6.5703125" customWidth="1"/>
    <col min="3" max="3" width="8.140625" bestFit="1" customWidth="1"/>
    <col min="4" max="4" width="14.140625" bestFit="1" customWidth="1"/>
    <col min="5" max="5" width="14.140625" customWidth="1"/>
    <col min="6" max="6" width="12.85546875" bestFit="1" customWidth="1"/>
    <col min="7" max="7" width="12" bestFit="1" customWidth="1"/>
    <col min="8" max="8" width="29.28515625" bestFit="1" customWidth="1"/>
    <col min="9" max="9" width="47.42578125" bestFit="1" customWidth="1"/>
    <col min="10" max="10" width="13" customWidth="1"/>
    <col min="11" max="11" width="9.85546875" customWidth="1"/>
    <col min="12" max="12" width="13.140625" customWidth="1"/>
    <col min="13" max="13" width="14.85546875" customWidth="1"/>
    <col min="25" max="25" width="9.140625" bestFit="1" customWidth="1"/>
    <col min="26" max="26" width="10.5703125" bestFit="1" customWidth="1"/>
    <col min="27" max="27" width="22.85546875" bestFit="1" customWidth="1"/>
    <col min="28" max="28" width="22.85546875" customWidth="1"/>
  </cols>
  <sheetData>
    <row r="1" spans="1:46" ht="15.75" thickBot="1" x14ac:dyDescent="0.3"/>
    <row r="2" spans="1:46" ht="15" customHeight="1" x14ac:dyDescent="0.25">
      <c r="H2" s="304" t="s">
        <v>188</v>
      </c>
      <c r="I2" s="305"/>
      <c r="J2" s="305"/>
      <c r="K2" s="305"/>
      <c r="L2" s="305"/>
      <c r="M2" s="306"/>
      <c r="P2" s="304" t="s">
        <v>199</v>
      </c>
      <c r="Q2" s="305"/>
      <c r="R2" s="305"/>
      <c r="S2" s="306"/>
      <c r="U2" s="304" t="s">
        <v>235</v>
      </c>
      <c r="V2" s="305"/>
      <c r="W2" s="305"/>
      <c r="X2" s="305"/>
      <c r="Y2" s="305"/>
      <c r="Z2" s="305"/>
      <c r="AA2" s="305"/>
      <c r="AB2" s="306"/>
      <c r="AO2" s="304" t="s">
        <v>238</v>
      </c>
      <c r="AP2" s="305"/>
      <c r="AQ2" s="305"/>
      <c r="AR2" s="305"/>
      <c r="AS2" s="305"/>
      <c r="AT2" s="306"/>
    </row>
    <row r="3" spans="1:46" ht="15" customHeight="1" x14ac:dyDescent="0.25">
      <c r="H3" s="307"/>
      <c r="I3" s="308"/>
      <c r="J3" s="308"/>
      <c r="K3" s="308"/>
      <c r="L3" s="308"/>
      <c r="M3" s="309"/>
      <c r="P3" s="307"/>
      <c r="Q3" s="308"/>
      <c r="R3" s="308"/>
      <c r="S3" s="309"/>
      <c r="U3" s="307"/>
      <c r="V3" s="308"/>
      <c r="W3" s="308"/>
      <c r="X3" s="308"/>
      <c r="Y3" s="308"/>
      <c r="Z3" s="308"/>
      <c r="AA3" s="308"/>
      <c r="AB3" s="309"/>
      <c r="AG3" t="s">
        <v>261</v>
      </c>
      <c r="AO3" s="307"/>
      <c r="AP3" s="313"/>
      <c r="AQ3" s="313"/>
      <c r="AR3" s="313"/>
      <c r="AS3" s="313"/>
      <c r="AT3" s="309"/>
    </row>
    <row r="4" spans="1:46" ht="15.75" thickBot="1" x14ac:dyDescent="0.3">
      <c r="H4" s="310"/>
      <c r="I4" s="311"/>
      <c r="J4" s="311"/>
      <c r="K4" s="311"/>
      <c r="L4" s="311"/>
      <c r="M4" s="312"/>
      <c r="P4" s="310"/>
      <c r="Q4" s="311"/>
      <c r="R4" s="311"/>
      <c r="S4" s="312"/>
      <c r="U4" s="310"/>
      <c r="V4" s="311"/>
      <c r="W4" s="311"/>
      <c r="X4" s="311"/>
      <c r="Y4" s="311"/>
      <c r="Z4" s="311"/>
      <c r="AA4" s="311"/>
      <c r="AB4" s="312"/>
      <c r="AO4" s="310"/>
      <c r="AP4" s="311"/>
      <c r="AQ4" s="311"/>
      <c r="AR4" s="311"/>
      <c r="AS4" s="311"/>
      <c r="AT4" s="312"/>
    </row>
    <row r="5" spans="1:46" ht="15.75" thickBot="1" x14ac:dyDescent="0.3">
      <c r="A5" s="160" t="s">
        <v>233</v>
      </c>
      <c r="B5" s="188" t="s">
        <v>234</v>
      </c>
      <c r="C5" s="160" t="s">
        <v>241</v>
      </c>
      <c r="D5" s="165" t="s">
        <v>228</v>
      </c>
      <c r="E5" s="253"/>
      <c r="F5" s="253" t="s">
        <v>242</v>
      </c>
      <c r="G5" s="160" t="s">
        <v>227</v>
      </c>
      <c r="H5" s="1" t="s">
        <v>0</v>
      </c>
      <c r="I5" s="19" t="s">
        <v>1</v>
      </c>
      <c r="J5" s="20" t="s">
        <v>4</v>
      </c>
      <c r="K5" s="20" t="s">
        <v>5</v>
      </c>
      <c r="L5" s="20" t="s">
        <v>6</v>
      </c>
      <c r="M5" s="88" t="s">
        <v>7</v>
      </c>
      <c r="P5" s="155" t="s">
        <v>4</v>
      </c>
      <c r="Q5" s="20" t="s">
        <v>5</v>
      </c>
      <c r="R5" s="20" t="s">
        <v>6</v>
      </c>
      <c r="S5" s="88" t="s">
        <v>7</v>
      </c>
      <c r="T5" s="160" t="s">
        <v>227</v>
      </c>
      <c r="U5" s="194" t="s">
        <v>4</v>
      </c>
      <c r="V5" s="195" t="s">
        <v>5</v>
      </c>
      <c r="W5" s="195" t="s">
        <v>6</v>
      </c>
      <c r="X5" s="192" t="s">
        <v>7</v>
      </c>
      <c r="Y5" s="193" t="s">
        <v>237</v>
      </c>
      <c r="Z5" s="193" t="s">
        <v>201</v>
      </c>
      <c r="AA5" s="193" t="s">
        <v>249</v>
      </c>
      <c r="AB5" s="280" t="s">
        <v>250</v>
      </c>
      <c r="AG5" t="s">
        <v>251</v>
      </c>
      <c r="AO5" s="1" t="s">
        <v>0</v>
      </c>
      <c r="AP5" s="19" t="s">
        <v>1</v>
      </c>
      <c r="AQ5" s="20" t="s">
        <v>4</v>
      </c>
      <c r="AR5" s="20" t="s">
        <v>5</v>
      </c>
      <c r="AS5" s="20" t="s">
        <v>6</v>
      </c>
      <c r="AT5" s="20" t="s">
        <v>7</v>
      </c>
    </row>
    <row r="6" spans="1:46" x14ac:dyDescent="0.25">
      <c r="A6" s="189">
        <f>VLOOKUP(G6,[1]Sheet!$A:$B,2,FALSE)</f>
        <v>2.711027228616068E-2</v>
      </c>
      <c r="B6" s="183">
        <f>VLOOKUP(G6,[2]Sheet!$A:$B,2,FALSE)</f>
        <v>3.1750987395857327E-2</v>
      </c>
      <c r="C6" s="258">
        <f>VLOOKUP(G6,'[3]Ratings-EU'!$A:$U,20, FALSE)</f>
        <v>1</v>
      </c>
      <c r="D6" s="48" t="str">
        <f>VLOOKUP(G6,'[4]Ratings-EU'!$A:$U,21,FALSE)</f>
        <v>L</v>
      </c>
      <c r="E6" s="277">
        <f>VLOOKUP(G6,'[5]2025'!$A$2:$Y$29, 24, FALSE)</f>
        <v>9.5307661169380387E-2</v>
      </c>
      <c r="F6" s="277">
        <f>VLOOKUP(G6,'[5]2025'!$A$2:$Y$29, 23, FALSE)</f>
        <v>0.21537099805153251</v>
      </c>
      <c r="G6" s="161" t="s">
        <v>202</v>
      </c>
      <c r="H6" s="48" t="s">
        <v>8</v>
      </c>
      <c r="I6" s="100" t="s">
        <v>74</v>
      </c>
      <c r="J6" s="223" t="e">
        <f>J13</f>
        <v>#REF!</v>
      </c>
      <c r="K6" s="179" t="e">
        <f>VLOOKUP(_xlfn.CONCAT("GYDSPR_", $G6, "_", K$5),#REF!, MATCH( Q6,#REF!,0),FALSE)</f>
        <v>#REF!</v>
      </c>
      <c r="L6" s="179" t="e">
        <f>VLOOKUP(_xlfn.CONCAT("GYDSPR_", $G6, "_", L$5),#REF!, MATCH( R6,#REF!,0),FALSE)</f>
        <v>#REF!</v>
      </c>
      <c r="M6" s="219" t="e">
        <f>VLOOKUP(_xlfn.CONCAT("GYDSPR_", $G6, "_", M$5),#REF!, MATCH( S6,#REF!,0),FALSE)</f>
        <v>#REF!</v>
      </c>
      <c r="P6" s="196">
        <v>1</v>
      </c>
      <c r="Q6" s="197">
        <v>42</v>
      </c>
      <c r="R6" s="197">
        <v>66</v>
      </c>
      <c r="S6" s="198">
        <v>85</v>
      </c>
      <c r="T6" s="161" t="s">
        <v>202</v>
      </c>
      <c r="U6" s="259" t="e">
        <f>_xlfn.RANK.AVG(J6,J$6:J$31,1)</f>
        <v>#REF!</v>
      </c>
      <c r="V6" s="260" t="e">
        <f>_xlfn.RANK.AVG(K6,K$6:K$31,1)</f>
        <v>#REF!</v>
      </c>
      <c r="W6" s="260" t="e">
        <f t="shared" ref="W6:W31" si="0">_xlfn.RANK.AVG(L6,L$6:L$31,1)</f>
        <v>#REF!</v>
      </c>
      <c r="X6" s="261" t="e">
        <f t="shared" ref="X6:X31" si="1">_xlfn.RANK.AVG(M6,M$6:M$31,1)</f>
        <v>#REF!</v>
      </c>
      <c r="Y6" s="262" t="b">
        <f>COUNTIF(U6:X6,U6)=4</f>
        <v>1</v>
      </c>
      <c r="Z6" s="260" t="e">
        <f>AVERAGE(U6:X6)</f>
        <v>#REF!</v>
      </c>
      <c r="AA6" s="274">
        <f>_xlfn.RANK.AVG(F6,F$6:F$31,1)</f>
        <v>9</v>
      </c>
      <c r="AB6" s="281">
        <f>_xlfn.RANK.AVG(E6,E$6:E$31,1)</f>
        <v>7</v>
      </c>
      <c r="AG6" t="s">
        <v>252</v>
      </c>
      <c r="AO6" s="48" t="s">
        <v>8</v>
      </c>
      <c r="AP6" s="21" t="s">
        <v>74</v>
      </c>
      <c r="AQ6" s="66">
        <v>35</v>
      </c>
      <c r="AR6" s="66">
        <v>45</v>
      </c>
      <c r="AS6" s="66">
        <v>55</v>
      </c>
      <c r="AT6" s="98">
        <v>60</v>
      </c>
    </row>
    <row r="7" spans="1:46" x14ac:dyDescent="0.25">
      <c r="A7" s="190">
        <f>VLOOKUP(G7,[1]Sheet!$A:$B,2,FALSE)</f>
        <v>3.465393971060881E-2</v>
      </c>
      <c r="B7" s="183">
        <f>VLOOKUP(G7,[2]Sheet!$A:$B,2,FALSE)</f>
        <v>4.0585973883044427E-2</v>
      </c>
      <c r="C7" s="258">
        <f>VLOOKUP(G7,'[3]Ratings-EU'!$A:$U,20, FALSE)</f>
        <v>2.666666666666667</v>
      </c>
      <c r="D7" s="48" t="str">
        <f>VLOOKUP(G7,'[4]Ratings-EU'!$A:$U,21,FALSE)</f>
        <v>M</v>
      </c>
      <c r="E7" s="277">
        <f>VLOOKUP(G7,'[5]2025'!$A$2:$Y$29, 24, FALSE)</f>
        <v>0.15628165582866249</v>
      </c>
      <c r="F7" s="277">
        <f>VLOOKUP(G7,'[5]2025'!$A$2:$Y$29, 23, FALSE)</f>
        <v>0.29801673881064528</v>
      </c>
      <c r="G7" s="161" t="s">
        <v>203</v>
      </c>
      <c r="H7" s="48" t="s">
        <v>8</v>
      </c>
      <c r="I7" s="100" t="s">
        <v>75</v>
      </c>
      <c r="J7" s="222" t="e">
        <f>VLOOKUP(_xlfn.CONCAT("GYDSPR_", $G7, "_", J$5),#REF!, MATCH( P7,#REF!,0),FALSE)</f>
        <v>#REF!</v>
      </c>
      <c r="K7" s="177" t="e">
        <f>VLOOKUP(_xlfn.CONCAT("GYDSPR_", $G7, "_", K$5),#REF!, MATCH( Q7,#REF!,0),FALSE)</f>
        <v>#REF!</v>
      </c>
      <c r="L7" s="177" t="e">
        <f>VLOOKUP(_xlfn.CONCAT("GYDSPR_", $G7, "_", L$5),#REF!, MATCH( R7,#REF!,0),FALSE)</f>
        <v>#REF!</v>
      </c>
      <c r="M7" s="220" t="e">
        <f>VLOOKUP(_xlfn.CONCAT("GYDSPR_", $G7, "_", M$5),#REF!, MATCH( S7,#REF!,0),FALSE)</f>
        <v>#REF!</v>
      </c>
      <c r="P7" s="199">
        <v>70</v>
      </c>
      <c r="Q7" s="200">
        <v>68</v>
      </c>
      <c r="R7" s="200">
        <v>89</v>
      </c>
      <c r="S7" s="201">
        <v>99</v>
      </c>
      <c r="T7" s="161" t="s">
        <v>203</v>
      </c>
      <c r="U7" s="263" t="e">
        <f t="shared" ref="U7:U31" si="2">_xlfn.RANK.AVG(J7,J$6:J$31,1)</f>
        <v>#REF!</v>
      </c>
      <c r="V7" s="264" t="e">
        <f t="shared" ref="V7:V31" si="3">_xlfn.RANK.AVG(K7,K$6:K$31,1)</f>
        <v>#REF!</v>
      </c>
      <c r="W7" s="264" t="e">
        <f t="shared" si="0"/>
        <v>#REF!</v>
      </c>
      <c r="X7" s="265" t="e">
        <f t="shared" si="1"/>
        <v>#REF!</v>
      </c>
      <c r="Y7" s="266" t="b">
        <f t="shared" ref="Y7:Y31" si="4">COUNTIF(U7:X7,U7)=4</f>
        <v>1</v>
      </c>
      <c r="Z7" s="264" t="e">
        <f t="shared" ref="Z7:Z31" si="5">AVERAGE(U7:X7)</f>
        <v>#REF!</v>
      </c>
      <c r="AA7" s="275">
        <f t="shared" ref="AA7:AA30" si="6">_xlfn.RANK.AVG(F7,F$6:F$31,1)</f>
        <v>18</v>
      </c>
      <c r="AB7" s="282">
        <f t="shared" ref="AB7:AB31" si="7">_xlfn.RANK.AVG(E7,E$6:E$31,1)</f>
        <v>9</v>
      </c>
      <c r="AG7" t="s">
        <v>253</v>
      </c>
      <c r="AO7" s="48" t="s">
        <v>8</v>
      </c>
      <c r="AP7" s="21" t="s">
        <v>75</v>
      </c>
      <c r="AQ7" s="66">
        <v>30</v>
      </c>
      <c r="AR7" s="66">
        <v>40</v>
      </c>
      <c r="AS7" s="66">
        <v>55</v>
      </c>
      <c r="AT7" s="98">
        <v>60</v>
      </c>
    </row>
    <row r="8" spans="1:46" x14ac:dyDescent="0.25">
      <c r="A8" s="190">
        <f>VLOOKUP(G8,[1]Sheet!$A:$B,2,FALSE)</f>
        <v>4.7830512120298537E-3</v>
      </c>
      <c r="B8" s="183"/>
      <c r="C8" s="258">
        <f>VLOOKUP(G8,'[3]Ratings-EU'!$A:$U,20, FALSE)</f>
        <v>3</v>
      </c>
      <c r="D8" s="48" t="str">
        <f>VLOOKUP(G8,'[4]Ratings-EU'!$A:$U,21,FALSE)</f>
        <v>M</v>
      </c>
      <c r="E8" s="277">
        <f>VLOOKUP(G8,'[5]2025'!$A$2:$Y$29, 24, FALSE)</f>
        <v>0.34542249397990887</v>
      </c>
      <c r="F8" s="277">
        <f>VLOOKUP(G8,'[5]2025'!$A$2:$Y$29, 23, FALSE)</f>
        <v>0.26542670616056729</v>
      </c>
      <c r="G8" s="161" t="s">
        <v>204</v>
      </c>
      <c r="H8" s="48" t="s">
        <v>8</v>
      </c>
      <c r="I8" s="100" t="s">
        <v>11</v>
      </c>
      <c r="J8" s="223" t="e">
        <f>J27</f>
        <v>#REF!</v>
      </c>
      <c r="K8" s="217" t="e">
        <f t="shared" ref="K8:M8" si="8">K27</f>
        <v>#REF!</v>
      </c>
      <c r="L8" s="217" t="e">
        <f>L27</f>
        <v>#REF!</v>
      </c>
      <c r="M8" s="231" t="e">
        <f t="shared" si="8"/>
        <v>#REF!</v>
      </c>
      <c r="P8" s="229"/>
      <c r="Q8" s="208"/>
      <c r="R8" s="208"/>
      <c r="S8" s="230"/>
      <c r="T8" s="161" t="s">
        <v>204</v>
      </c>
      <c r="U8" s="263" t="e">
        <f t="shared" si="2"/>
        <v>#REF!</v>
      </c>
      <c r="V8" s="264" t="e">
        <f t="shared" si="3"/>
        <v>#REF!</v>
      </c>
      <c r="W8" s="264" t="e">
        <f t="shared" si="0"/>
        <v>#REF!</v>
      </c>
      <c r="X8" s="265" t="e">
        <f t="shared" si="1"/>
        <v>#REF!</v>
      </c>
      <c r="Y8" s="266" t="b">
        <f t="shared" si="4"/>
        <v>1</v>
      </c>
      <c r="Z8" s="278" t="e">
        <f t="shared" si="5"/>
        <v>#REF!</v>
      </c>
      <c r="AA8" s="279">
        <f t="shared" si="6"/>
        <v>13</v>
      </c>
      <c r="AB8" s="283">
        <f t="shared" si="7"/>
        <v>20</v>
      </c>
      <c r="AG8" t="s">
        <v>254</v>
      </c>
      <c r="AO8" s="48" t="s">
        <v>8</v>
      </c>
      <c r="AP8" s="21" t="s">
        <v>11</v>
      </c>
      <c r="AQ8" s="66">
        <v>50</v>
      </c>
      <c r="AR8" s="66">
        <v>60</v>
      </c>
      <c r="AS8" s="66">
        <v>75</v>
      </c>
      <c r="AT8" s="98">
        <v>95</v>
      </c>
    </row>
    <row r="9" spans="1:46" x14ac:dyDescent="0.25">
      <c r="A9" s="190">
        <f>VLOOKUP(G9,[1]Sheet!$A:$B,2,FALSE)</f>
        <v>4.3480358552856879E-3</v>
      </c>
      <c r="B9" s="183">
        <f>VLOOKUP(G9,[2]Sheet!$A:$B,2,FALSE)</f>
        <v>5.0923292167886517E-3</v>
      </c>
      <c r="C9" s="258">
        <f>VLOOKUP(G9,'[3]Ratings-EU'!$A:$U,20, FALSE)</f>
        <v>1</v>
      </c>
      <c r="D9" s="48" t="str">
        <f>VLOOKUP(G9,'[4]Ratings-EU'!$A:$U,21,FALSE)</f>
        <v>L</v>
      </c>
      <c r="E9" s="277">
        <f>VLOOKUP(G9,'[5]2025'!$A$2:$Y$29, 24, FALSE)</f>
        <v>0.25774758740260112</v>
      </c>
      <c r="F9" s="277">
        <f>VLOOKUP(G9,'[5]2025'!$A$2:$Y$29, 23, FALSE)</f>
        <v>0.2730145753880972</v>
      </c>
      <c r="G9" s="161" t="s">
        <v>205</v>
      </c>
      <c r="H9" s="48" t="s">
        <v>8</v>
      </c>
      <c r="I9" s="100" t="s">
        <v>13</v>
      </c>
      <c r="J9" s="218" t="e">
        <f>K9*J14/K14</f>
        <v>#REF!</v>
      </c>
      <c r="K9" s="218" t="e">
        <f>L9*K14/L14</f>
        <v>#REF!</v>
      </c>
      <c r="L9" s="177" t="e">
        <f>VLOOKUP(_xlfn.CONCAT("GYDSPR_", $G9, "_", L$5),#REF!, MATCH( R9,#REF!,0),FALSE)</f>
        <v>#REF!</v>
      </c>
      <c r="M9" s="220" t="e">
        <f>VLOOKUP(_xlfn.CONCAT("GYDSPR_", $G9, "_", M$5),#REF!, MATCH( S9,#REF!,0),FALSE)</f>
        <v>#REF!</v>
      </c>
      <c r="P9" s="229"/>
      <c r="Q9" s="208"/>
      <c r="R9" s="200">
        <v>74</v>
      </c>
      <c r="S9" s="201">
        <v>65</v>
      </c>
      <c r="T9" s="161" t="s">
        <v>205</v>
      </c>
      <c r="U9" s="263" t="e">
        <f t="shared" si="2"/>
        <v>#REF!</v>
      </c>
      <c r="V9" s="264" t="e">
        <f t="shared" si="3"/>
        <v>#REF!</v>
      </c>
      <c r="W9" s="264" t="e">
        <f t="shared" si="0"/>
        <v>#REF!</v>
      </c>
      <c r="X9" s="265" t="e">
        <f t="shared" si="1"/>
        <v>#REF!</v>
      </c>
      <c r="Y9" s="266" t="b">
        <f t="shared" si="4"/>
        <v>1</v>
      </c>
      <c r="Z9" s="278" t="e">
        <f t="shared" si="5"/>
        <v>#REF!</v>
      </c>
      <c r="AA9" s="279">
        <f t="shared" si="6"/>
        <v>14</v>
      </c>
      <c r="AB9" s="283">
        <f t="shared" si="7"/>
        <v>18</v>
      </c>
      <c r="AG9" t="s">
        <v>255</v>
      </c>
      <c r="AO9" s="48" t="s">
        <v>8</v>
      </c>
      <c r="AP9" s="21" t="s">
        <v>13</v>
      </c>
      <c r="AQ9" s="66">
        <v>40</v>
      </c>
      <c r="AR9" s="66">
        <v>50</v>
      </c>
      <c r="AS9" s="66">
        <v>65</v>
      </c>
      <c r="AT9" s="98">
        <v>70</v>
      </c>
    </row>
    <row r="10" spans="1:46" x14ac:dyDescent="0.25">
      <c r="A10" s="190">
        <f>VLOOKUP(G10,[1]Sheet!$A:$B,2,FALSE)</f>
        <v>1.874836840270347E-3</v>
      </c>
      <c r="B10" s="183">
        <f>VLOOKUP(G10,[2]Sheet!$A:$B,2,FALSE)</f>
        <v>2.195769937548755E-3</v>
      </c>
      <c r="C10" s="258">
        <f>VLOOKUP(G10,'[3]Ratings-EU'!$A:$U,20, FALSE)</f>
        <v>1</v>
      </c>
      <c r="D10" s="48" t="str">
        <f>VLOOKUP(G10,'[4]Ratings-EU'!$A:$U,21,FALSE)</f>
        <v>L</v>
      </c>
      <c r="E10" s="277">
        <f>VLOOKUP(G10,'[5]2025'!$A$2:$Y$29, 24, FALSE)</f>
        <v>0.25506451750207743</v>
      </c>
      <c r="F10" s="277">
        <f>VLOOKUP(G10,'[5]2025'!$A$2:$Y$29, 23, FALSE)</f>
        <v>0.2824958044389459</v>
      </c>
      <c r="G10" s="161" t="s">
        <v>206</v>
      </c>
      <c r="H10" s="48" t="s">
        <v>8</v>
      </c>
      <c r="I10" s="100" t="s">
        <v>76</v>
      </c>
      <c r="J10" s="218" t="e">
        <f t="shared" ref="J10:K10" si="9">K10*J14/K14</f>
        <v>#REF!</v>
      </c>
      <c r="K10" s="218" t="e">
        <f t="shared" si="9"/>
        <v>#REF!</v>
      </c>
      <c r="L10" s="218" t="e">
        <f>M10*L14/M14</f>
        <v>#REF!</v>
      </c>
      <c r="M10" s="220" t="e">
        <f>VLOOKUP(_xlfn.CONCAT("GYDSPR_", $G10, "_", M$5),#REF!, MATCH( S10,#REF!,0),FALSE)</f>
        <v>#REF!</v>
      </c>
      <c r="P10" s="229"/>
      <c r="Q10" s="208"/>
      <c r="R10" s="208"/>
      <c r="S10" s="201">
        <v>50</v>
      </c>
      <c r="T10" s="161" t="s">
        <v>206</v>
      </c>
      <c r="U10" s="263" t="e">
        <f t="shared" si="2"/>
        <v>#REF!</v>
      </c>
      <c r="V10" s="264" t="e">
        <f t="shared" si="3"/>
        <v>#REF!</v>
      </c>
      <c r="W10" s="264" t="e">
        <f t="shared" si="0"/>
        <v>#REF!</v>
      </c>
      <c r="X10" s="265" t="e">
        <f t="shared" si="1"/>
        <v>#REF!</v>
      </c>
      <c r="Y10" s="266" t="b">
        <f t="shared" si="4"/>
        <v>1</v>
      </c>
      <c r="Z10" s="264" t="e">
        <f t="shared" si="5"/>
        <v>#REF!</v>
      </c>
      <c r="AA10" s="275">
        <f t="shared" si="6"/>
        <v>16</v>
      </c>
      <c r="AB10" s="282">
        <f t="shared" si="7"/>
        <v>17</v>
      </c>
      <c r="AG10" t="s">
        <v>256</v>
      </c>
      <c r="AO10" s="48" t="s">
        <v>8</v>
      </c>
      <c r="AP10" s="21" t="s">
        <v>76</v>
      </c>
      <c r="AQ10" s="66">
        <v>40</v>
      </c>
      <c r="AR10" s="66">
        <v>50</v>
      </c>
      <c r="AS10" s="66">
        <v>65</v>
      </c>
      <c r="AT10" s="98">
        <v>70</v>
      </c>
    </row>
    <row r="11" spans="1:46" x14ac:dyDescent="0.25">
      <c r="A11" s="190">
        <f>VLOOKUP(G11,[1]Sheet!$A:$B,2,FALSE)</f>
        <v>1.5721347304897271E-2</v>
      </c>
      <c r="B11" s="183"/>
      <c r="C11" s="258">
        <f>VLOOKUP(G11,'[3]Ratings-EU'!$A:$U,20, FALSE)</f>
        <v>1.666666666666667</v>
      </c>
      <c r="D11" s="48" t="str">
        <f>VLOOKUP(G11,'[4]Ratings-EU'!$A:$U,21,FALSE)</f>
        <v>L</v>
      </c>
      <c r="E11" s="277">
        <f>VLOOKUP(G11,'[5]2025'!$A$2:$Y$29, 24, FALSE)</f>
        <v>0.2117398695397662</v>
      </c>
      <c r="F11" s="277">
        <f>VLOOKUP(G11,'[5]2025'!$A$2:$Y$29, 23, FALSE)</f>
        <v>0.21358069242833089</v>
      </c>
      <c r="G11" s="161" t="s">
        <v>207</v>
      </c>
      <c r="H11" s="48" t="s">
        <v>8</v>
      </c>
      <c r="I11" s="100" t="s">
        <v>14</v>
      </c>
      <c r="J11" s="218" t="e">
        <f>K11*J14/K14</f>
        <v>#REF!</v>
      </c>
      <c r="K11" s="218" t="e">
        <f>L11*K14/L14</f>
        <v>#REF!</v>
      </c>
      <c r="L11" s="177" t="e">
        <f>VLOOKUP(_xlfn.CONCAT("GYDSPR_", $G11, "_", L$5),#REF!, MATCH( R11,#REF!,0),FALSE)</f>
        <v>#REF!</v>
      </c>
      <c r="M11" s="220" t="e">
        <f>VLOOKUP(_xlfn.CONCAT("GYDSPR_", $G11, "_", M$5),#REF!, MATCH( S11,#REF!,0),FALSE)</f>
        <v>#REF!</v>
      </c>
      <c r="P11" s="229"/>
      <c r="Q11" s="208"/>
      <c r="R11" s="200">
        <v>29</v>
      </c>
      <c r="S11" s="201">
        <v>40</v>
      </c>
      <c r="T11" s="161" t="s">
        <v>207</v>
      </c>
      <c r="U11" s="263" t="e">
        <f t="shared" si="2"/>
        <v>#REF!</v>
      </c>
      <c r="V11" s="264" t="e">
        <f t="shared" si="3"/>
        <v>#REF!</v>
      </c>
      <c r="W11" s="264" t="e">
        <f t="shared" si="0"/>
        <v>#REF!</v>
      </c>
      <c r="X11" s="265" t="e">
        <f t="shared" si="1"/>
        <v>#REF!</v>
      </c>
      <c r="Y11" s="266" t="b">
        <f t="shared" si="4"/>
        <v>1</v>
      </c>
      <c r="Z11" s="264" t="e">
        <f t="shared" si="5"/>
        <v>#REF!</v>
      </c>
      <c r="AA11" s="275">
        <f t="shared" si="6"/>
        <v>8</v>
      </c>
      <c r="AB11" s="282">
        <f t="shared" si="7"/>
        <v>12</v>
      </c>
      <c r="AG11" t="s">
        <v>257</v>
      </c>
      <c r="AO11" s="48" t="s">
        <v>8</v>
      </c>
      <c r="AP11" s="21" t="s">
        <v>14</v>
      </c>
      <c r="AQ11" s="66">
        <v>55</v>
      </c>
      <c r="AR11" s="66">
        <v>70</v>
      </c>
      <c r="AS11" s="66">
        <v>95</v>
      </c>
      <c r="AT11" s="98">
        <v>105</v>
      </c>
    </row>
    <row r="12" spans="1:46" x14ac:dyDescent="0.25">
      <c r="A12" s="190">
        <f>VLOOKUP(G12,[1]Sheet!$A:$B,2,FALSE)</f>
        <v>2.3871417862705038E-2</v>
      </c>
      <c r="B12" s="183"/>
      <c r="C12" s="258">
        <f>VLOOKUP(G12,'[3]Ratings-EU'!$A:$U,20, FALSE)</f>
        <v>0</v>
      </c>
      <c r="D12" s="48" t="str">
        <f>VLOOKUP(G12,'[4]Ratings-EU'!$A:$U,21,FALSE)</f>
        <v>L</v>
      </c>
      <c r="E12" s="277">
        <f>VLOOKUP(G12,'[5]2025'!$A$2:$Y$29, 24, FALSE)</f>
        <v>2.564774886925892E-2</v>
      </c>
      <c r="F12" s="277">
        <f>VLOOKUP(G12,'[5]2025'!$A$2:$Y$29, 23, FALSE)</f>
        <v>6.376788125739366E-2</v>
      </c>
      <c r="G12" s="161" t="s">
        <v>208</v>
      </c>
      <c r="H12" s="48" t="s">
        <v>8</v>
      </c>
      <c r="I12" s="100" t="s">
        <v>16</v>
      </c>
      <c r="J12" s="222" t="e">
        <f>VLOOKUP(_xlfn.CONCAT("GYDSPR_", $G12, "_", J$5),#REF!, MATCH( P12,#REF!,0),FALSE)</f>
        <v>#REF!</v>
      </c>
      <c r="K12" s="177" t="e">
        <f>VLOOKUP(_xlfn.CONCAT("GYDSPR_", $G12, "_", K$5),#REF!, MATCH( Q12,#REF!,0),FALSE)</f>
        <v>#REF!</v>
      </c>
      <c r="L12" s="177" t="e">
        <f>VLOOKUP(_xlfn.CONCAT("GYDSPR_", $G12, "_", L$5),#REF!, MATCH( R12,#REF!,0),FALSE)</f>
        <v>#REF!</v>
      </c>
      <c r="M12" s="220" t="e">
        <f>VLOOKUP(_xlfn.CONCAT("GYDSPR_", $G12, "_", M$5),#REF!, MATCH( S12,#REF!,0),FALSE)</f>
        <v>#REF!</v>
      </c>
      <c r="P12" s="199">
        <v>43</v>
      </c>
      <c r="Q12" s="200">
        <v>62</v>
      </c>
      <c r="R12" s="200">
        <v>70</v>
      </c>
      <c r="S12" s="201">
        <v>83</v>
      </c>
      <c r="T12" s="161" t="s">
        <v>208</v>
      </c>
      <c r="U12" s="263" t="e">
        <f t="shared" si="2"/>
        <v>#REF!</v>
      </c>
      <c r="V12" s="264" t="e">
        <f t="shared" si="3"/>
        <v>#REF!</v>
      </c>
      <c r="W12" s="264" t="e">
        <f t="shared" si="0"/>
        <v>#REF!</v>
      </c>
      <c r="X12" s="265" t="e">
        <f>_xlfn.RANK.AVG(M12,M$6:M$31,1)</f>
        <v>#REF!</v>
      </c>
      <c r="Y12" s="266" t="b">
        <f t="shared" si="4"/>
        <v>1</v>
      </c>
      <c r="Z12" s="264" t="e">
        <f t="shared" si="5"/>
        <v>#REF!</v>
      </c>
      <c r="AA12" s="275">
        <f t="shared" si="6"/>
        <v>1</v>
      </c>
      <c r="AB12" s="282">
        <f t="shared" si="7"/>
        <v>2</v>
      </c>
      <c r="AG12" t="s">
        <v>258</v>
      </c>
      <c r="AO12" s="48" t="s">
        <v>8</v>
      </c>
      <c r="AP12" s="21" t="s">
        <v>16</v>
      </c>
      <c r="AQ12" s="66">
        <v>15</v>
      </c>
      <c r="AR12" s="66">
        <v>35</v>
      </c>
      <c r="AS12" s="66">
        <v>45</v>
      </c>
      <c r="AT12" s="98">
        <v>50</v>
      </c>
    </row>
    <row r="13" spans="1:46" x14ac:dyDescent="0.25">
      <c r="A13" s="190">
        <f>VLOOKUP(G13,[1]Sheet!$A:$B,2,FALSE)</f>
        <v>1.5969633196551349E-2</v>
      </c>
      <c r="B13" s="183">
        <f>VLOOKUP(G13,[2]Sheet!$A:$B,2,FALSE)</f>
        <v>1.8703302459968572E-2</v>
      </c>
      <c r="C13" s="258">
        <f>VLOOKUP(G13,'[3]Ratings-EU'!$A:$U,20, FALSE)</f>
        <v>1</v>
      </c>
      <c r="D13" s="48" t="str">
        <f>VLOOKUP(G13,'[4]Ratings-EU'!$A:$U,21,FALSE)</f>
        <v>L</v>
      </c>
      <c r="E13" s="277">
        <f>VLOOKUP(G13,'[5]2025'!$A$2:$Y$29, 24, FALSE)</f>
        <v>9.2115429687280717E-2</v>
      </c>
      <c r="F13" s="277">
        <f>VLOOKUP(G13,'[5]2025'!$A$2:$Y$29, 23, FALSE)</f>
        <v>0.21100874790065791</v>
      </c>
      <c r="G13" s="161" t="s">
        <v>209</v>
      </c>
      <c r="H13" s="48" t="s">
        <v>8</v>
      </c>
      <c r="I13" s="100" t="s">
        <v>77</v>
      </c>
      <c r="J13" s="218" t="e">
        <f>K13*J15/K15</f>
        <v>#REF!</v>
      </c>
      <c r="K13" s="218" t="e">
        <f>L13*K15/L15</f>
        <v>#REF!</v>
      </c>
      <c r="L13" s="177" t="e">
        <f>VLOOKUP(_xlfn.CONCAT("GYDSPR_", $G13, "_", L$5),#REF!, MATCH( R13,#REF!,0),FALSE)</f>
        <v>#REF!</v>
      </c>
      <c r="M13" s="220" t="e">
        <f>VLOOKUP(_xlfn.CONCAT("GYDSPR_", $G13, "_", M$5),#REF!, MATCH( S13,#REF!,0),FALSE)</f>
        <v>#REF!</v>
      </c>
      <c r="P13" s="229"/>
      <c r="Q13" s="208"/>
      <c r="R13" s="200">
        <v>20</v>
      </c>
      <c r="S13" s="201">
        <v>94</v>
      </c>
      <c r="T13" s="161" t="s">
        <v>209</v>
      </c>
      <c r="U13" s="263" t="e">
        <f>_xlfn.RANK.AVG(J13,J$6:J$31,1)</f>
        <v>#REF!</v>
      </c>
      <c r="V13" s="264" t="e">
        <f t="shared" si="3"/>
        <v>#REF!</v>
      </c>
      <c r="W13" s="264" t="e">
        <f t="shared" si="0"/>
        <v>#REF!</v>
      </c>
      <c r="X13" s="265" t="e">
        <f t="shared" si="1"/>
        <v>#REF!</v>
      </c>
      <c r="Y13" s="266" t="b">
        <f t="shared" si="4"/>
        <v>1</v>
      </c>
      <c r="Z13" s="264" t="e">
        <f t="shared" si="5"/>
        <v>#REF!</v>
      </c>
      <c r="AA13" s="275">
        <f t="shared" si="6"/>
        <v>7</v>
      </c>
      <c r="AB13" s="282">
        <f t="shared" si="7"/>
        <v>6</v>
      </c>
      <c r="AG13" t="s">
        <v>259</v>
      </c>
      <c r="AO13" s="48" t="s">
        <v>8</v>
      </c>
      <c r="AP13" s="21" t="s">
        <v>77</v>
      </c>
      <c r="AQ13" s="66">
        <v>30</v>
      </c>
      <c r="AR13" s="66">
        <v>40</v>
      </c>
      <c r="AS13" s="66">
        <v>50</v>
      </c>
      <c r="AT13" s="98">
        <v>60</v>
      </c>
    </row>
    <row r="14" spans="1:46" x14ac:dyDescent="0.25">
      <c r="A14" s="190">
        <f>VLOOKUP(G14,[1]Sheet!$A:$B,2,FALSE)</f>
        <v>0.17252671482002399</v>
      </c>
      <c r="B14" s="183">
        <f>VLOOKUP(G14,[2]Sheet!$A:$B,2,FALSE)</f>
        <v>0.20205970231053799</v>
      </c>
      <c r="C14" s="258">
        <f>VLOOKUP(G14,'[3]Ratings-EU'!$A:$U,20, FALSE)</f>
        <v>4</v>
      </c>
      <c r="D14" s="48" t="str">
        <f>VLOOKUP(G14,'[4]Ratings-EU'!$A:$U,21,FALSE)</f>
        <v>H</v>
      </c>
      <c r="E14" s="277">
        <f>VLOOKUP(G14,'[5]2025'!$A$2:$Y$29, 24, FALSE)</f>
        <v>0.1721998573909222</v>
      </c>
      <c r="F14" s="277">
        <f>VLOOKUP(G14,'[5]2025'!$A$2:$Y$29, 23, FALSE)</f>
        <v>0.32256328082052282</v>
      </c>
      <c r="G14" s="161" t="s">
        <v>143</v>
      </c>
      <c r="H14" s="48" t="s">
        <v>8</v>
      </c>
      <c r="I14" s="100" t="s">
        <v>78</v>
      </c>
      <c r="J14" s="226" t="e">
        <f>VLOOKUP(_xlfn.CONCAT("GYDSPR_", $G14, "_", J$5),#REF!, MATCH( P14,#REF!,0),FALSE)</f>
        <v>#REF!</v>
      </c>
      <c r="K14" s="227" t="e">
        <f>VLOOKUP(_xlfn.CONCAT("GYDSPR_", $G14, "_", K$5),#REF!, MATCH( Q14,#REF!,0),FALSE)</f>
        <v>#REF!</v>
      </c>
      <c r="L14" s="227" t="e">
        <f>VLOOKUP(_xlfn.CONCAT("GYDSPR_", $G14, "_", L$5),#REF!, MATCH( R14,#REF!,0),FALSE)</f>
        <v>#REF!</v>
      </c>
      <c r="M14" s="228" t="e">
        <f>VLOOKUP(_xlfn.CONCAT("GYDSPR_", $G14, "_", M$5),#REF!, MATCH( S14,#REF!,0),FALSE)</f>
        <v>#REF!</v>
      </c>
      <c r="P14" s="240">
        <v>55</v>
      </c>
      <c r="Q14" s="241">
        <v>67</v>
      </c>
      <c r="R14" s="241">
        <v>93</v>
      </c>
      <c r="S14" s="242">
        <v>99</v>
      </c>
      <c r="T14" s="161" t="s">
        <v>143</v>
      </c>
      <c r="U14" s="263" t="e">
        <f t="shared" si="2"/>
        <v>#REF!</v>
      </c>
      <c r="V14" s="264" t="e">
        <f t="shared" si="3"/>
        <v>#REF!</v>
      </c>
      <c r="W14" s="264" t="e">
        <f t="shared" si="0"/>
        <v>#REF!</v>
      </c>
      <c r="X14" s="265" t="e">
        <f t="shared" si="1"/>
        <v>#REF!</v>
      </c>
      <c r="Y14" s="266" t="b">
        <f t="shared" si="4"/>
        <v>1</v>
      </c>
      <c r="Z14" s="278" t="e">
        <f t="shared" si="5"/>
        <v>#REF!</v>
      </c>
      <c r="AA14" s="279">
        <f t="shared" si="6"/>
        <v>19</v>
      </c>
      <c r="AB14" s="283">
        <f t="shared" si="7"/>
        <v>10</v>
      </c>
      <c r="AG14" t="s">
        <v>260</v>
      </c>
      <c r="AO14" s="48" t="s">
        <v>8</v>
      </c>
      <c r="AP14" s="21" t="s">
        <v>78</v>
      </c>
      <c r="AQ14" s="66">
        <v>15</v>
      </c>
      <c r="AR14" s="66">
        <v>30</v>
      </c>
      <c r="AS14" s="66">
        <v>40</v>
      </c>
      <c r="AT14" s="98">
        <v>45</v>
      </c>
    </row>
    <row r="15" spans="1:46" x14ac:dyDescent="0.25">
      <c r="A15" s="190">
        <f>VLOOKUP(G15,[1]Sheet!$A:$B,2,FALSE)</f>
        <v>0.23824505610263089</v>
      </c>
      <c r="B15" s="183">
        <f>VLOOKUP(G15,[2]Sheet!$A:$B,2,FALSE)</f>
        <v>0.27902765761970999</v>
      </c>
      <c r="C15" s="258">
        <f>VLOOKUP(G15,'[3]Ratings-EU'!$A:$U,20, FALSE)</f>
        <v>0</v>
      </c>
      <c r="D15" s="48" t="str">
        <f>VLOOKUP(G15,'[4]Ratings-EU'!$A:$U,21,FALSE)</f>
        <v>L</v>
      </c>
      <c r="E15" s="277">
        <f>VLOOKUP(G15,'[5]2025'!$A$2:$Y$29, 24, FALSE)</f>
        <v>3.5054088768931457E-2</v>
      </c>
      <c r="F15" s="277">
        <f>VLOOKUP(G15,'[5]2025'!$A$2:$Y$29, 23, FALSE)</f>
        <v>0.13204449755816189</v>
      </c>
      <c r="G15" s="161" t="s">
        <v>141</v>
      </c>
      <c r="H15" s="48" t="s">
        <v>8</v>
      </c>
      <c r="I15" s="100" t="s">
        <v>79</v>
      </c>
      <c r="J15" s="226" t="e">
        <f>VLOOKUP(_xlfn.CONCAT("GYDSPR_", $G15, "_", J$5),#REF!, MATCH( P15,#REF!,0),FALSE)</f>
        <v>#REF!</v>
      </c>
      <c r="K15" s="227" t="e">
        <f>VLOOKUP(_xlfn.CONCAT("GYDSPR_", $G15, "_", K$5),#REF!, MATCH( Q15,#REF!,0),FALSE)</f>
        <v>#REF!</v>
      </c>
      <c r="L15" s="227" t="e">
        <f>VLOOKUP(_xlfn.CONCAT("GYDSPR_", $G15, "_", L$5),#REF!, MATCH( R15,#REF!,0),FALSE)</f>
        <v>#REF!</v>
      </c>
      <c r="M15" s="228" t="e">
        <f>VLOOKUP(_xlfn.CONCAT("GYDSPR_", $G15, "_", M$5),#REF!, MATCH( S15,#REF!,0),FALSE)</f>
        <v>#REF!</v>
      </c>
      <c r="P15" s="240">
        <v>53</v>
      </c>
      <c r="Q15" s="241">
        <v>65</v>
      </c>
      <c r="R15" s="241">
        <v>85</v>
      </c>
      <c r="S15" s="242">
        <v>96</v>
      </c>
      <c r="T15" s="161" t="s">
        <v>141</v>
      </c>
      <c r="U15" s="263" t="e">
        <f t="shared" si="2"/>
        <v>#REF!</v>
      </c>
      <c r="V15" s="264" t="e">
        <f t="shared" si="3"/>
        <v>#REF!</v>
      </c>
      <c r="W15" s="264" t="e">
        <f t="shared" si="0"/>
        <v>#REF!</v>
      </c>
      <c r="X15" s="265" t="e">
        <f t="shared" si="1"/>
        <v>#REF!</v>
      </c>
      <c r="Y15" s="266" t="b">
        <f t="shared" si="4"/>
        <v>1</v>
      </c>
      <c r="Z15" s="264" t="e">
        <f t="shared" si="5"/>
        <v>#REF!</v>
      </c>
      <c r="AA15" s="275">
        <f t="shared" si="6"/>
        <v>5</v>
      </c>
      <c r="AB15" s="282">
        <f t="shared" si="7"/>
        <v>3</v>
      </c>
      <c r="AO15" s="48" t="s">
        <v>8</v>
      </c>
      <c r="AP15" s="21" t="s">
        <v>79</v>
      </c>
      <c r="AQ15" s="66">
        <v>10</v>
      </c>
      <c r="AR15" s="66">
        <v>20</v>
      </c>
      <c r="AS15" s="66">
        <v>30</v>
      </c>
      <c r="AT15" s="98">
        <v>35</v>
      </c>
    </row>
    <row r="16" spans="1:46" x14ac:dyDescent="0.25">
      <c r="A16" s="190">
        <f>VLOOKUP(G16,[1]Sheet!$A:$B,2,FALSE)</f>
        <v>1.327856778053422E-2</v>
      </c>
      <c r="B16" s="183">
        <f>VLOOKUP(G16,[2]Sheet!$A:$B,2,FALSE)</f>
        <v>1.555158258037868E-2</v>
      </c>
      <c r="C16" s="258">
        <f>VLOOKUP(G16,'[3]Ratings-EU'!$A:$U,20, FALSE)</f>
        <v>5</v>
      </c>
      <c r="D16" s="48" t="str">
        <f>VLOOKUP(G16,'[4]Ratings-EU'!$A:$U,21,FALSE)</f>
        <v>H</v>
      </c>
      <c r="E16" s="277">
        <f>VLOOKUP(G16,'[5]2025'!$A$2:$Y$29, 24, FALSE)</f>
        <v>0.36212503694110071</v>
      </c>
      <c r="F16" s="277">
        <f>VLOOKUP(G16,'[5]2025'!$A$2:$Y$29, 23, FALSE)</f>
        <v>0.52256093396981917</v>
      </c>
      <c r="G16" s="161" t="s">
        <v>210</v>
      </c>
      <c r="H16" s="48" t="s">
        <v>8</v>
      </c>
      <c r="I16" s="100" t="s">
        <v>80</v>
      </c>
      <c r="J16" s="222" t="e">
        <f>VLOOKUP(_xlfn.CONCAT("GYDSPR_", $G16, "_", J$5),#REF!, MATCH( P16,#REF!,0),FALSE)</f>
        <v>#REF!</v>
      </c>
      <c r="K16" s="177" t="e">
        <f>VLOOKUP(_xlfn.CONCAT("GYDSPR_", $G16, "_", K$5),#REF!, MATCH( Q16,#REF!,0),FALSE)</f>
        <v>#REF!</v>
      </c>
      <c r="L16" s="212" t="e">
        <f>AVERAGE(K16,M16)</f>
        <v>#REF!</v>
      </c>
      <c r="M16" s="220" t="e">
        <f>VLOOKUP(_xlfn.CONCAT("GYDSPR_", $G16, "_", M$5),#REF!, MATCH( S16,#REF!,0),FALSE)</f>
        <v>#REF!</v>
      </c>
      <c r="P16" s="199">
        <v>23</v>
      </c>
      <c r="Q16" s="202">
        <v>69</v>
      </c>
      <c r="R16" s="208"/>
      <c r="S16" s="203">
        <v>29</v>
      </c>
      <c r="T16" s="161" t="s">
        <v>210</v>
      </c>
      <c r="U16" s="263" t="e">
        <f t="shared" si="2"/>
        <v>#REF!</v>
      </c>
      <c r="V16" s="267" t="e">
        <f t="shared" si="3"/>
        <v>#REF!</v>
      </c>
      <c r="W16" s="267" t="e">
        <f t="shared" si="0"/>
        <v>#REF!</v>
      </c>
      <c r="X16" s="268" t="e">
        <f t="shared" si="1"/>
        <v>#REF!</v>
      </c>
      <c r="Y16" s="266" t="b">
        <f t="shared" si="4"/>
        <v>1</v>
      </c>
      <c r="Z16" s="267" t="e">
        <f t="shared" si="5"/>
        <v>#REF!</v>
      </c>
      <c r="AA16" s="275">
        <f t="shared" si="6"/>
        <v>26</v>
      </c>
      <c r="AB16" s="284">
        <f t="shared" si="7"/>
        <v>23</v>
      </c>
      <c r="AO16" s="48" t="s">
        <v>8</v>
      </c>
      <c r="AP16" s="21" t="s">
        <v>80</v>
      </c>
      <c r="AQ16" s="66">
        <v>60</v>
      </c>
      <c r="AR16" s="66">
        <v>80</v>
      </c>
      <c r="AS16" s="66">
        <v>95</v>
      </c>
      <c r="AT16" s="98">
        <v>110</v>
      </c>
    </row>
    <row r="17" spans="1:46" x14ac:dyDescent="0.25">
      <c r="A17" s="190">
        <f>VLOOKUP(G17,[1]Sheet!$A:$B,2,FALSE)</f>
        <v>1.022002646763787E-2</v>
      </c>
      <c r="B17" s="183"/>
      <c r="C17" s="258">
        <f>VLOOKUP(G17,'[3]Ratings-EU'!$A:$U,20, FALSE)</f>
        <v>3</v>
      </c>
      <c r="D17" s="48" t="str">
        <f>VLOOKUP(G17,'[4]Ratings-EU'!$A:$U,21,FALSE)</f>
        <v>M</v>
      </c>
      <c r="E17" s="277">
        <f>VLOOKUP(G17,'[5]2025'!$A$2:$Y$29, 24, FALSE)</f>
        <v>0.5565525688636993</v>
      </c>
      <c r="F17" s="277">
        <f>VLOOKUP(G17,'[5]2025'!$A$2:$Y$29, 23, FALSE)</f>
        <v>0.50449943344610693</v>
      </c>
      <c r="G17" s="161" t="s">
        <v>211</v>
      </c>
      <c r="H17" s="48" t="s">
        <v>8</v>
      </c>
      <c r="I17" s="100" t="s">
        <v>18</v>
      </c>
      <c r="J17" s="222" t="e">
        <f>VLOOKUP(_xlfn.CONCAT("GYDSPR_", $G17, "_", J$5),#REF!, MATCH( P17,#REF!,0),FALSE)</f>
        <v>#REF!</v>
      </c>
      <c r="K17" s="177" t="e">
        <f>VLOOKUP(_xlfn.CONCAT("GYDSPR_", $G17, "_", K$5),#REF!, MATCH( Q17,#REF!,0),FALSE)</f>
        <v>#REF!</v>
      </c>
      <c r="L17" s="177" t="e">
        <f>VLOOKUP(_xlfn.CONCAT("GYDSPR_", $G17, "_", L$5),#REF!, MATCH( R17,#REF!,0),FALSE)</f>
        <v>#REF!</v>
      </c>
      <c r="M17" s="232" t="e">
        <f>L17*M19/L19</f>
        <v>#REF!</v>
      </c>
      <c r="P17" s="199">
        <v>12</v>
      </c>
      <c r="Q17" s="200">
        <v>12</v>
      </c>
      <c r="R17" s="200">
        <v>25</v>
      </c>
      <c r="S17" s="230"/>
      <c r="T17" s="161" t="s">
        <v>211</v>
      </c>
      <c r="U17" s="263" t="e">
        <f t="shared" si="2"/>
        <v>#REF!</v>
      </c>
      <c r="V17" s="264" t="e">
        <f t="shared" si="3"/>
        <v>#REF!</v>
      </c>
      <c r="W17" s="264" t="e">
        <f t="shared" si="0"/>
        <v>#REF!</v>
      </c>
      <c r="X17" s="265" t="e">
        <f t="shared" si="1"/>
        <v>#REF!</v>
      </c>
      <c r="Y17" s="266" t="b">
        <f t="shared" si="4"/>
        <v>1</v>
      </c>
      <c r="Z17" s="264" t="e">
        <f t="shared" si="5"/>
        <v>#REF!</v>
      </c>
      <c r="AA17" s="275">
        <f t="shared" si="6"/>
        <v>25</v>
      </c>
      <c r="AB17" s="282">
        <f t="shared" si="7"/>
        <v>25</v>
      </c>
      <c r="AO17" s="48" t="s">
        <v>8</v>
      </c>
      <c r="AP17" s="21" t="s">
        <v>18</v>
      </c>
      <c r="AQ17" s="66">
        <v>55</v>
      </c>
      <c r="AR17" s="66">
        <v>80</v>
      </c>
      <c r="AS17" s="66">
        <v>95</v>
      </c>
      <c r="AT17" s="98">
        <v>115</v>
      </c>
    </row>
    <row r="18" spans="1:46" x14ac:dyDescent="0.25">
      <c r="A18" s="190">
        <f>VLOOKUP(G18,[1]Sheet!$A:$B,2,FALSE)</f>
        <v>3.0355665951182029E-2</v>
      </c>
      <c r="B18" s="183">
        <f>VLOOKUP(G18,[2]Sheet!$A:$B,2,FALSE)</f>
        <v>3.5551924998586268E-2</v>
      </c>
      <c r="C18" s="258">
        <f>VLOOKUP(G18,'[3]Ratings-EU'!$A:$U,20, FALSE)</f>
        <v>0.33333333333333331</v>
      </c>
      <c r="D18" s="48" t="str">
        <f>VLOOKUP(G18,'[4]Ratings-EU'!$A:$U,21,FALSE)</f>
        <v>L</v>
      </c>
      <c r="E18" s="277">
        <f>VLOOKUP(G18,'[5]2025'!$A$2:$Y$29, 24, FALSE)</f>
        <v>0.1241613854657042</v>
      </c>
      <c r="F18" s="277">
        <f>VLOOKUP(G18,'[5]2025'!$A$2:$Y$29, 23, FALSE)</f>
        <v>0.1390724389931314</v>
      </c>
      <c r="G18" s="161" t="s">
        <v>212</v>
      </c>
      <c r="H18" s="48" t="s">
        <v>8</v>
      </c>
      <c r="I18" s="100" t="s">
        <v>81</v>
      </c>
      <c r="J18" s="218" t="e">
        <f>K18*J15/K15</f>
        <v>#REF!</v>
      </c>
      <c r="K18" s="218" t="e">
        <f>L18*K15/L15</f>
        <v>#REF!</v>
      </c>
      <c r="L18" s="177" t="e">
        <f>VLOOKUP(_xlfn.CONCAT("GYDSPR_", $G18, "_", L$5),#REF!, MATCH( R18,#REF!,0),FALSE)</f>
        <v>#REF!</v>
      </c>
      <c r="M18" s="220" t="e">
        <f>VLOOKUP(_xlfn.CONCAT("GYDSPR_", $G18, "_", M$5),#REF!, MATCH( S18,#REF!,0),FALSE)</f>
        <v>#REF!</v>
      </c>
      <c r="P18" s="229"/>
      <c r="Q18" s="208"/>
      <c r="R18" s="200">
        <v>40</v>
      </c>
      <c r="S18" s="201">
        <v>75</v>
      </c>
      <c r="T18" s="161" t="s">
        <v>212</v>
      </c>
      <c r="U18" s="263" t="e">
        <f t="shared" si="2"/>
        <v>#REF!</v>
      </c>
      <c r="V18" s="264" t="e">
        <f t="shared" si="3"/>
        <v>#REF!</v>
      </c>
      <c r="W18" s="264" t="e">
        <f t="shared" si="0"/>
        <v>#REF!</v>
      </c>
      <c r="X18" s="265" t="e">
        <f t="shared" si="1"/>
        <v>#REF!</v>
      </c>
      <c r="Y18" s="266" t="b">
        <f t="shared" si="4"/>
        <v>1</v>
      </c>
      <c r="Z18" s="264" t="e">
        <f t="shared" si="5"/>
        <v>#REF!</v>
      </c>
      <c r="AA18" s="275">
        <f t="shared" si="6"/>
        <v>6</v>
      </c>
      <c r="AB18" s="282">
        <f t="shared" si="7"/>
        <v>8</v>
      </c>
      <c r="AO18" s="48" t="s">
        <v>8</v>
      </c>
      <c r="AP18" s="21" t="s">
        <v>81</v>
      </c>
      <c r="AQ18" s="66">
        <v>25</v>
      </c>
      <c r="AR18" s="66">
        <v>35</v>
      </c>
      <c r="AS18" s="66">
        <v>50</v>
      </c>
      <c r="AT18" s="98">
        <v>55</v>
      </c>
    </row>
    <row r="19" spans="1:46" x14ac:dyDescent="0.25">
      <c r="A19" s="190">
        <f>VLOOKUP(G19,[1]Sheet!$A:$B,2,FALSE)</f>
        <v>0.12751002769525191</v>
      </c>
      <c r="B19" s="183">
        <f>VLOOKUP(G19,[2]Sheet!$A:$B,2,FALSE)</f>
        <v>0.1493370940528726</v>
      </c>
      <c r="C19" s="258">
        <f>VLOOKUP(G19,'[3]Ratings-EU'!$A:$U,20, FALSE)</f>
        <v>5</v>
      </c>
      <c r="D19" s="48" t="str">
        <f>VLOOKUP(G19,'[4]Ratings-EU'!$A:$U,21,FALSE)</f>
        <v>H</v>
      </c>
      <c r="E19" s="277">
        <f>VLOOKUP(G19,'[5]2025'!$A$2:$Y$29, 24, FALSE)</f>
        <v>0.35269040244452188</v>
      </c>
      <c r="F19" s="277">
        <f>VLOOKUP(G19,'[5]2025'!$A$2:$Y$29, 23, FALSE)</f>
        <v>0.48830098644492209</v>
      </c>
      <c r="G19" s="161" t="s">
        <v>144</v>
      </c>
      <c r="H19" s="48" t="s">
        <v>8</v>
      </c>
      <c r="I19" s="100" t="s">
        <v>82</v>
      </c>
      <c r="J19" s="226" t="e">
        <f>VLOOKUP(_xlfn.CONCAT("GYDSPR_", $G19, "_", J$5),#REF!, MATCH( P19,#REF!,0),FALSE)</f>
        <v>#REF!</v>
      </c>
      <c r="K19" s="227" t="e">
        <f>VLOOKUP(_xlfn.CONCAT("GYDSPR_", $G19, "_", K$5),#REF!, MATCH( Q19,#REF!,0),FALSE)</f>
        <v>#REF!</v>
      </c>
      <c r="L19" s="227" t="e">
        <f>VLOOKUP(_xlfn.CONCAT("GYDSPR_", $G19, "_", L$5),#REF!, MATCH( R19,#REF!,0),FALSE)</f>
        <v>#REF!</v>
      </c>
      <c r="M19" s="228" t="e">
        <f>VLOOKUP(_xlfn.CONCAT("GYDSPR_", $G19, "_", M$5),#REF!, MATCH( S19,#REF!,0),FALSE)</f>
        <v>#REF!</v>
      </c>
      <c r="P19" s="240">
        <v>61</v>
      </c>
      <c r="Q19" s="243">
        <v>85</v>
      </c>
      <c r="R19" s="243">
        <v>95</v>
      </c>
      <c r="S19" s="244">
        <v>95</v>
      </c>
      <c r="T19" s="161" t="s">
        <v>144</v>
      </c>
      <c r="U19" s="263" t="e">
        <f t="shared" si="2"/>
        <v>#REF!</v>
      </c>
      <c r="V19" s="267" t="e">
        <f t="shared" si="3"/>
        <v>#REF!</v>
      </c>
      <c r="W19" s="267" t="e">
        <f t="shared" si="0"/>
        <v>#REF!</v>
      </c>
      <c r="X19" s="268" t="e">
        <f t="shared" si="1"/>
        <v>#REF!</v>
      </c>
      <c r="Y19" s="266" t="b">
        <f t="shared" si="4"/>
        <v>1</v>
      </c>
      <c r="Z19" s="267" t="e">
        <f t="shared" si="5"/>
        <v>#REF!</v>
      </c>
      <c r="AA19" s="275">
        <f t="shared" si="6"/>
        <v>23</v>
      </c>
      <c r="AB19" s="284">
        <f t="shared" si="7"/>
        <v>21</v>
      </c>
      <c r="AO19" s="48" t="s">
        <v>8</v>
      </c>
      <c r="AP19" s="21" t="s">
        <v>82</v>
      </c>
      <c r="AQ19" s="66">
        <v>55</v>
      </c>
      <c r="AR19" s="66">
        <v>70</v>
      </c>
      <c r="AS19" s="66">
        <v>85</v>
      </c>
      <c r="AT19" s="98">
        <v>105</v>
      </c>
    </row>
    <row r="20" spans="1:46" x14ac:dyDescent="0.25">
      <c r="A20" s="190">
        <f>VLOOKUP(G20,[1]Sheet!$A:$B,2,FALSE)</f>
        <v>2.1521857186905888E-3</v>
      </c>
      <c r="B20" s="183">
        <f>VLOOKUP(G20,[2]Sheet!$A:$B,2,FALSE)</f>
        <v>2.520595179066954E-3</v>
      </c>
      <c r="C20" s="258">
        <f>VLOOKUP(G20,'[3]Ratings-EU'!$A:$U,20, FALSE)</f>
        <v>1</v>
      </c>
      <c r="D20" s="48" t="str">
        <f>VLOOKUP(G20,'[4]Ratings-EU'!$A:$U,21,FALSE)</f>
        <v>L</v>
      </c>
      <c r="E20" s="277">
        <f>VLOOKUP(G20,'[5]2025'!$A$2:$Y$29, 24, FALSE)</f>
        <v>0.36170212765957438</v>
      </c>
      <c r="F20" s="277">
        <f>VLOOKUP(G20,'[5]2025'!$A$2:$Y$29, 23, FALSE)</f>
        <v>0.2957398052836534</v>
      </c>
      <c r="G20" s="161" t="s">
        <v>213</v>
      </c>
      <c r="H20" s="48" t="s">
        <v>8</v>
      </c>
      <c r="I20" s="100" t="s">
        <v>83</v>
      </c>
      <c r="J20" s="218" t="e">
        <f>K20*J15/K15</f>
        <v>#REF!</v>
      </c>
      <c r="K20" s="218" t="e">
        <f>L20*K15/L15</f>
        <v>#REF!</v>
      </c>
      <c r="L20" s="218" t="e">
        <f>M20*L15/M15</f>
        <v>#REF!</v>
      </c>
      <c r="M20" s="220" t="e">
        <f>VLOOKUP(_xlfn.CONCAT("GYDSPR_", $G20, "_", M$5),#REF!, MATCH( S20,#REF!,0),FALSE)</f>
        <v>#REF!</v>
      </c>
      <c r="P20" s="229"/>
      <c r="Q20" s="208"/>
      <c r="R20" s="208"/>
      <c r="S20" s="201">
        <v>75</v>
      </c>
      <c r="T20" s="161" t="s">
        <v>213</v>
      </c>
      <c r="U20" s="263" t="e">
        <f t="shared" si="2"/>
        <v>#REF!</v>
      </c>
      <c r="V20" s="264" t="e">
        <f t="shared" si="3"/>
        <v>#REF!</v>
      </c>
      <c r="W20" s="264" t="e">
        <f t="shared" si="0"/>
        <v>#REF!</v>
      </c>
      <c r="X20" s="265" t="e">
        <f>_xlfn.RANK.AVG(M20,M$6:M$31,1)</f>
        <v>#REF!</v>
      </c>
      <c r="Y20" s="266" t="b">
        <f t="shared" si="4"/>
        <v>1</v>
      </c>
      <c r="Z20" s="278" t="e">
        <f t="shared" si="5"/>
        <v>#REF!</v>
      </c>
      <c r="AA20" s="279">
        <f t="shared" si="6"/>
        <v>17</v>
      </c>
      <c r="AB20" s="283">
        <f t="shared" si="7"/>
        <v>22</v>
      </c>
      <c r="AO20" s="48" t="s">
        <v>8</v>
      </c>
      <c r="AP20" s="21" t="s">
        <v>83</v>
      </c>
      <c r="AQ20" s="66">
        <v>45</v>
      </c>
      <c r="AR20" s="66">
        <v>60</v>
      </c>
      <c r="AS20" s="66">
        <v>75</v>
      </c>
      <c r="AT20" s="98">
        <v>85</v>
      </c>
    </row>
    <row r="21" spans="1:46" x14ac:dyDescent="0.25">
      <c r="A21" s="190">
        <f>VLOOKUP(G21,[1]Sheet!$A:$B,2,FALSE)</f>
        <v>3.7314125069910949E-3</v>
      </c>
      <c r="B21" s="183">
        <f>VLOOKUP(G21,[2]Sheet!$A:$B,2,FALSE)</f>
        <v>4.3701527682072994E-3</v>
      </c>
      <c r="C21" s="258">
        <f>VLOOKUP(G21,'[3]Ratings-EU'!$A:$U,20, FALSE)</f>
        <v>2</v>
      </c>
      <c r="D21" s="48" t="str">
        <f>VLOOKUP(G21,'[4]Ratings-EU'!$A:$U,21,FALSE)</f>
        <v>M</v>
      </c>
      <c r="E21" s="277">
        <f>VLOOKUP(G21,'[5]2025'!$A$2:$Y$29, 24, FALSE)</f>
        <v>0.23324750672098829</v>
      </c>
      <c r="F21" s="277">
        <f>VLOOKUP(G21,'[5]2025'!$A$2:$Y$29, 23, FALSE)</f>
        <v>0.22261505237408821</v>
      </c>
      <c r="G21" s="161" t="s">
        <v>214</v>
      </c>
      <c r="H21" s="48" t="s">
        <v>8</v>
      </c>
      <c r="I21" s="100" t="s">
        <v>84</v>
      </c>
      <c r="J21" s="218" t="e">
        <f>K21*J14/K14</f>
        <v>#REF!</v>
      </c>
      <c r="K21" s="218" t="e">
        <f>L21*K14/L14</f>
        <v>#REF!</v>
      </c>
      <c r="L21" s="177" t="e">
        <f>VLOOKUP(_xlfn.CONCAT("GYDSPR_", $G21, "_", L$5),#REF!, MATCH( R21,#REF!,0),FALSE)</f>
        <v>#REF!</v>
      </c>
      <c r="M21" s="220" t="e">
        <f>VLOOKUP(_xlfn.CONCAT("GYDSPR_", $G21, "_", M$5),#REF!, MATCH( S21,#REF!,0),FALSE)</f>
        <v>#REF!</v>
      </c>
      <c r="P21" s="229"/>
      <c r="Q21" s="208"/>
      <c r="R21" s="200">
        <v>55</v>
      </c>
      <c r="S21" s="201">
        <v>98</v>
      </c>
      <c r="T21" s="161" t="s">
        <v>214</v>
      </c>
      <c r="U21" s="263" t="e">
        <f t="shared" si="2"/>
        <v>#REF!</v>
      </c>
      <c r="V21" s="264" t="e">
        <f t="shared" si="3"/>
        <v>#REF!</v>
      </c>
      <c r="W21" s="264" t="e">
        <f t="shared" si="0"/>
        <v>#REF!</v>
      </c>
      <c r="X21" s="265" t="e">
        <f t="shared" si="1"/>
        <v>#REF!</v>
      </c>
      <c r="Y21" s="266" t="b">
        <f t="shared" si="4"/>
        <v>1</v>
      </c>
      <c r="Z21" s="278" t="e">
        <f t="shared" si="5"/>
        <v>#REF!</v>
      </c>
      <c r="AA21" s="279">
        <f t="shared" si="6"/>
        <v>10</v>
      </c>
      <c r="AB21" s="283">
        <f t="shared" si="7"/>
        <v>13</v>
      </c>
      <c r="AO21" s="48" t="s">
        <v>8</v>
      </c>
      <c r="AP21" s="21" t="s">
        <v>84</v>
      </c>
      <c r="AQ21" s="66">
        <v>45</v>
      </c>
      <c r="AR21" s="66">
        <v>55</v>
      </c>
      <c r="AS21" s="66">
        <v>70</v>
      </c>
      <c r="AT21" s="98">
        <v>85</v>
      </c>
    </row>
    <row r="22" spans="1:46" x14ac:dyDescent="0.25">
      <c r="A22" s="190">
        <f>VLOOKUP(G22,[1]Sheet!$A:$B,2,FALSE)</f>
        <v>4.5143626752194282E-3</v>
      </c>
      <c r="B22" s="183">
        <f>VLOOKUP(G22,[2]Sheet!$A:$B,2,FALSE)</f>
        <v>5.2871277310774607E-3</v>
      </c>
      <c r="C22" s="258">
        <f>VLOOKUP(G22,'[3]Ratings-EU'!$A:$U,20, FALSE)</f>
        <v>0</v>
      </c>
      <c r="D22" s="48" t="str">
        <f>VLOOKUP(G22,'[4]Ratings-EU'!$A:$U,21,FALSE)</f>
        <v>L</v>
      </c>
      <c r="E22" s="277">
        <f>VLOOKUP(G22,'[5]2025'!$A$2:$Y$29, 24, FALSE)</f>
        <v>5.2680366096127092E-2</v>
      </c>
      <c r="F22" s="277">
        <f>VLOOKUP(G22,'[5]2025'!$A$2:$Y$29, 23, FALSE)</f>
        <v>7.4438915225415556E-2</v>
      </c>
      <c r="G22" s="161" t="s">
        <v>215</v>
      </c>
      <c r="H22" s="48" t="s">
        <v>8</v>
      </c>
      <c r="I22" s="100" t="s">
        <v>85</v>
      </c>
      <c r="J22" s="224" t="e">
        <f t="shared" ref="J22:K22" si="10">K22*J15/K15</f>
        <v>#REF!</v>
      </c>
      <c r="K22" s="218" t="e">
        <f t="shared" si="10"/>
        <v>#REF!</v>
      </c>
      <c r="L22" s="218" t="e">
        <f>M22*L15/M15</f>
        <v>#REF!</v>
      </c>
      <c r="M22" s="220" t="e">
        <f>VLOOKUP(_xlfn.CONCAT("GYDSPR_", $G22, "_", M$5),#REF!, MATCH( S22,#REF!,0),FALSE)</f>
        <v>#REF!</v>
      </c>
      <c r="P22" s="199">
        <v>0</v>
      </c>
      <c r="Q22" s="200">
        <v>10</v>
      </c>
      <c r="R22" s="200">
        <v>80</v>
      </c>
      <c r="S22" s="201">
        <v>98</v>
      </c>
      <c r="T22" s="161" t="s">
        <v>215</v>
      </c>
      <c r="U22" s="263" t="e">
        <f t="shared" si="2"/>
        <v>#REF!</v>
      </c>
      <c r="V22" s="264" t="e">
        <f t="shared" si="3"/>
        <v>#REF!</v>
      </c>
      <c r="W22" s="264" t="e">
        <f t="shared" si="0"/>
        <v>#REF!</v>
      </c>
      <c r="X22" s="265" t="e">
        <f t="shared" si="1"/>
        <v>#REF!</v>
      </c>
      <c r="Y22" s="266" t="b">
        <f t="shared" si="4"/>
        <v>1</v>
      </c>
      <c r="Z22" s="264" t="e">
        <f t="shared" si="5"/>
        <v>#REF!</v>
      </c>
      <c r="AA22" s="275">
        <f t="shared" si="6"/>
        <v>3</v>
      </c>
      <c r="AB22" s="282">
        <f t="shared" si="7"/>
        <v>5</v>
      </c>
      <c r="AO22" s="48" t="s">
        <v>8</v>
      </c>
      <c r="AP22" s="21" t="s">
        <v>85</v>
      </c>
      <c r="AQ22" s="66">
        <v>15</v>
      </c>
      <c r="AR22" s="66">
        <v>25</v>
      </c>
      <c r="AS22" s="66">
        <v>35</v>
      </c>
      <c r="AT22" s="98">
        <v>50</v>
      </c>
    </row>
    <row r="23" spans="1:46" x14ac:dyDescent="0.25">
      <c r="A23" s="190">
        <f>VLOOKUP(G23,[1]Sheet!$A:$B,2,FALSE)</f>
        <v>1.2668930187711681E-3</v>
      </c>
      <c r="B23" s="183">
        <f>VLOOKUP(G23,[2]Sheet!$A:$B,2,FALSE)</f>
        <v>1.4837587703402451E-3</v>
      </c>
      <c r="C23" s="258">
        <f>VLOOKUP(G23,'[3]Ratings-EU'!$A:$U,20, FALSE)</f>
        <v>3</v>
      </c>
      <c r="D23" s="48" t="str">
        <f>VLOOKUP(G23,'[4]Ratings-EU'!$A:$U,21,FALSE)</f>
        <v>M</v>
      </c>
      <c r="E23" s="277">
        <f>VLOOKUP(G23,'[5]2025'!$A$2:$Y$29, 24, FALSE)</f>
        <v>0.23568500835183601</v>
      </c>
      <c r="F23" s="277">
        <f>VLOOKUP(G23,'[5]2025'!$A$2:$Y$29, 23, FALSE)</f>
        <v>0.23858570305126969</v>
      </c>
      <c r="G23" s="161" t="s">
        <v>216</v>
      </c>
      <c r="H23" s="48" t="s">
        <v>8</v>
      </c>
      <c r="I23" s="100" t="s">
        <v>86</v>
      </c>
      <c r="J23" s="224" t="e">
        <f>K23*J14/K14</f>
        <v>#REF!</v>
      </c>
      <c r="K23" s="224" t="e">
        <f>L23*K14/L14</f>
        <v>#REF!</v>
      </c>
      <c r="L23" s="177" t="e">
        <f>VLOOKUP(_xlfn.CONCAT("GYDSPR_", $G23, "_", L$5),#REF!, MATCH( R23,#REF!,0),FALSE)</f>
        <v>#REF!</v>
      </c>
      <c r="M23" s="232" t="e">
        <f>L23*M14/L14</f>
        <v>#REF!</v>
      </c>
      <c r="P23" s="229"/>
      <c r="Q23" s="208"/>
      <c r="R23" s="200">
        <v>97</v>
      </c>
      <c r="S23" s="230"/>
      <c r="T23" s="161" t="s">
        <v>216</v>
      </c>
      <c r="U23" s="269" t="e">
        <f t="shared" si="2"/>
        <v>#REF!</v>
      </c>
      <c r="V23" s="264" t="e">
        <f t="shared" si="3"/>
        <v>#REF!</v>
      </c>
      <c r="W23" s="264" t="e">
        <f t="shared" si="0"/>
        <v>#REF!</v>
      </c>
      <c r="X23" s="265" t="e">
        <f t="shared" si="1"/>
        <v>#REF!</v>
      </c>
      <c r="Y23" s="266" t="b">
        <f t="shared" si="4"/>
        <v>1</v>
      </c>
      <c r="Z23" s="264" t="e">
        <f t="shared" si="5"/>
        <v>#REF!</v>
      </c>
      <c r="AA23" s="275">
        <f t="shared" si="6"/>
        <v>11</v>
      </c>
      <c r="AB23" s="282">
        <f t="shared" si="7"/>
        <v>14</v>
      </c>
      <c r="AO23" s="48" t="s">
        <v>8</v>
      </c>
      <c r="AP23" s="21" t="s">
        <v>86</v>
      </c>
      <c r="AQ23" s="66">
        <v>45</v>
      </c>
      <c r="AR23" s="66">
        <v>50</v>
      </c>
      <c r="AS23" s="66">
        <v>50</v>
      </c>
      <c r="AT23" s="98">
        <v>85</v>
      </c>
    </row>
    <row r="24" spans="1:46" x14ac:dyDescent="0.25">
      <c r="A24" s="190">
        <f>VLOOKUP(G24,[1]Sheet!$A:$B,2,FALSE)</f>
        <v>6.0758647637276189E-2</v>
      </c>
      <c r="B24" s="183">
        <f>VLOOKUP(G24,[2]Sheet!$A:$B,2,FALSE)</f>
        <v>7.1159265202411462E-2</v>
      </c>
      <c r="C24" s="258">
        <f>VLOOKUP(G24,'[3]Ratings-EU'!$A:$U,20, FALSE)</f>
        <v>0</v>
      </c>
      <c r="D24" s="48" t="str">
        <f>VLOOKUP(G24,'[4]Ratings-EU'!$A:$U,21,FALSE)</f>
        <v>L</v>
      </c>
      <c r="E24" s="277">
        <f>VLOOKUP(G24,'[5]2025'!$A$2:$Y$29, 24, FALSE)</f>
        <v>4.7059922970074747E-2</v>
      </c>
      <c r="F24" s="277">
        <f>VLOOKUP(G24,'[5]2025'!$A$2:$Y$29, 23, FALSE)</f>
        <v>0.1034478530384325</v>
      </c>
      <c r="G24" s="161" t="s">
        <v>145</v>
      </c>
      <c r="H24" s="48" t="s">
        <v>8</v>
      </c>
      <c r="I24" s="100" t="s">
        <v>87</v>
      </c>
      <c r="J24" s="222" t="e">
        <f>VLOOKUP(_xlfn.CONCAT("GYDSPR_", $G24, "_", J$5),#REF!, MATCH( P24,#REF!,0),FALSE)</f>
        <v>#REF!</v>
      </c>
      <c r="K24" s="177" t="e">
        <f>VLOOKUP(_xlfn.CONCAT("GYDSPR_", $G24, "_", K$5),#REF!, MATCH( Q24,#REF!,0),FALSE)</f>
        <v>#REF!</v>
      </c>
      <c r="L24" s="177" t="e">
        <f>VLOOKUP(_xlfn.CONCAT("GYDSPR_", $G24, "_", L$5),#REF!, MATCH( R24,#REF!,0),FALSE)</f>
        <v>#REF!</v>
      </c>
      <c r="M24" s="220" t="e">
        <f>VLOOKUP(_xlfn.CONCAT("GYDSPR_", $G24, "_", M$5),#REF!, MATCH( S24,#REF!,0),FALSE)</f>
        <v>#REF!</v>
      </c>
      <c r="P24" s="199">
        <v>19</v>
      </c>
      <c r="Q24" s="200">
        <v>56</v>
      </c>
      <c r="R24" s="200">
        <v>70</v>
      </c>
      <c r="S24" s="201">
        <v>90</v>
      </c>
      <c r="T24" s="161" t="s">
        <v>145</v>
      </c>
      <c r="U24" s="263" t="e">
        <f t="shared" si="2"/>
        <v>#REF!</v>
      </c>
      <c r="V24" s="264" t="e">
        <f t="shared" si="3"/>
        <v>#REF!</v>
      </c>
      <c r="W24" s="264" t="e">
        <f t="shared" si="0"/>
        <v>#REF!</v>
      </c>
      <c r="X24" s="265" t="e">
        <f t="shared" si="1"/>
        <v>#REF!</v>
      </c>
      <c r="Y24" s="266" t="b">
        <f t="shared" si="4"/>
        <v>1</v>
      </c>
      <c r="Z24" s="264" t="e">
        <f t="shared" si="5"/>
        <v>#REF!</v>
      </c>
      <c r="AA24" s="275">
        <f t="shared" si="6"/>
        <v>4</v>
      </c>
      <c r="AB24" s="282">
        <f t="shared" si="7"/>
        <v>4</v>
      </c>
      <c r="AO24" s="48" t="s">
        <v>8</v>
      </c>
      <c r="AP24" s="21" t="s">
        <v>87</v>
      </c>
      <c r="AQ24" s="66">
        <v>15</v>
      </c>
      <c r="AR24" s="66">
        <v>25</v>
      </c>
      <c r="AS24" s="66">
        <v>35</v>
      </c>
      <c r="AT24" s="98">
        <v>40</v>
      </c>
    </row>
    <row r="25" spans="1:46" x14ac:dyDescent="0.25">
      <c r="A25" s="190">
        <f>VLOOKUP(G25,[1]Sheet!$A:$B,2,FALSE)</f>
        <v>4.0735135893268562E-2</v>
      </c>
      <c r="B25" s="183"/>
      <c r="C25" s="258">
        <f>VLOOKUP(G25,'[3]Ratings-EU'!$A:$U,20, FALSE)</f>
        <v>2</v>
      </c>
      <c r="D25" s="48" t="str">
        <f>VLOOKUP(G25,'[4]Ratings-EU'!$A:$U,21,FALSE)</f>
        <v>M</v>
      </c>
      <c r="E25" s="277">
        <f>VLOOKUP(G25,'[5]2025'!$A$2:$Y$29, 24, FALSE)</f>
        <v>0.37871937626807922</v>
      </c>
      <c r="F25" s="277">
        <f>VLOOKUP(G25,'[5]2025'!$A$2:$Y$29, 23, FALSE)</f>
        <v>0.35176689613259732</v>
      </c>
      <c r="G25" s="161" t="s">
        <v>217</v>
      </c>
      <c r="H25" s="48" t="s">
        <v>8</v>
      </c>
      <c r="I25" s="100" t="s">
        <v>20</v>
      </c>
      <c r="J25" s="222" t="e">
        <f>VLOOKUP(_xlfn.CONCAT("GYDSPR_", $G25, "_", J$5),#REF!, MATCH( P25,#REF!,0),FALSE)</f>
        <v>#REF!</v>
      </c>
      <c r="K25" s="177" t="e">
        <f>VLOOKUP(_xlfn.CONCAT("GYDSPR_", $G25, "_", K$5),#REF!, MATCH( Q25,#REF!,0),FALSE)</f>
        <v>#REF!</v>
      </c>
      <c r="L25" s="177" t="e">
        <f>VLOOKUP(_xlfn.CONCAT("GYDSPR_", $G25, "_", L$5),#REF!, MATCH( R25,#REF!,0),FALSE)</f>
        <v>#REF!</v>
      </c>
      <c r="M25" s="220" t="e">
        <f>VLOOKUP(_xlfn.CONCAT("GYDSPR_", $G25, "_", M$5),#REF!, MATCH( S25,#REF!,0),FALSE)</f>
        <v>#REF!</v>
      </c>
      <c r="P25" s="199">
        <v>55</v>
      </c>
      <c r="Q25" s="200">
        <v>65</v>
      </c>
      <c r="R25" s="200">
        <v>49</v>
      </c>
      <c r="S25" s="201">
        <v>60</v>
      </c>
      <c r="T25" s="161" t="s">
        <v>217</v>
      </c>
      <c r="U25" s="263" t="e">
        <f t="shared" si="2"/>
        <v>#REF!</v>
      </c>
      <c r="V25" s="264" t="e">
        <f t="shared" si="3"/>
        <v>#REF!</v>
      </c>
      <c r="W25" s="264" t="e">
        <f t="shared" si="0"/>
        <v>#REF!</v>
      </c>
      <c r="X25" s="265" t="e">
        <f t="shared" si="1"/>
        <v>#REF!</v>
      </c>
      <c r="Y25" s="266" t="b">
        <f t="shared" si="4"/>
        <v>1</v>
      </c>
      <c r="Z25" s="264" t="e">
        <f t="shared" si="5"/>
        <v>#REF!</v>
      </c>
      <c r="AA25" s="275">
        <f t="shared" si="6"/>
        <v>21</v>
      </c>
      <c r="AB25" s="282">
        <f t="shared" si="7"/>
        <v>24</v>
      </c>
      <c r="AO25" s="48" t="s">
        <v>8</v>
      </c>
      <c r="AP25" s="21" t="s">
        <v>20</v>
      </c>
      <c r="AQ25" s="66">
        <v>45</v>
      </c>
      <c r="AR25" s="66">
        <v>60</v>
      </c>
      <c r="AS25" s="66">
        <v>70</v>
      </c>
      <c r="AT25" s="98">
        <v>85</v>
      </c>
    </row>
    <row r="26" spans="1:46" x14ac:dyDescent="0.25">
      <c r="A26" s="190">
        <f>VLOOKUP(G26,[1]Sheet!$A:$B,2,FALSE)</f>
        <v>1.5674251906429751E-2</v>
      </c>
      <c r="B26" s="183">
        <f>VLOOKUP(G26,[2]Sheet!$A:$B,2,FALSE)</f>
        <v>1.8357358032681851E-2</v>
      </c>
      <c r="C26" s="258">
        <f>VLOOKUP(G26,'[3]Ratings-EU'!$A:$U,20, FALSE)</f>
        <v>2</v>
      </c>
      <c r="D26" s="48" t="str">
        <f>VLOOKUP(G26,'[4]Ratings-EU'!$A:$U,21,FALSE)</f>
        <v>M</v>
      </c>
      <c r="E26" s="277">
        <f>VLOOKUP(G26,'[5]2025'!$A$2:$Y$29, 24, FALSE)</f>
        <v>0.24389155230381879</v>
      </c>
      <c r="F26" s="277">
        <f>VLOOKUP(G26,'[5]2025'!$A$2:$Y$29, 23, FALSE)</f>
        <v>0.33644462846514622</v>
      </c>
      <c r="G26" s="161" t="s">
        <v>218</v>
      </c>
      <c r="H26" s="48" t="s">
        <v>8</v>
      </c>
      <c r="I26" s="100" t="s">
        <v>88</v>
      </c>
      <c r="J26" s="222" t="e">
        <f>VLOOKUP(_xlfn.CONCAT("GYDSPR_", $G26, "_", J$5),#REF!, MATCH( P26,#REF!,0),FALSE)</f>
        <v>#REF!</v>
      </c>
      <c r="K26" s="177" t="e">
        <f>VLOOKUP(_xlfn.CONCAT("GYDSPR_", $G26, "_", K$5),#REF!, MATCH( Q26,#REF!,0),FALSE)</f>
        <v>#REF!</v>
      </c>
      <c r="L26" s="177" t="e">
        <f>VLOOKUP(_xlfn.CONCAT("GYDSPR_", $G26, "_", L$5),#REF!, MATCH( R26,#REF!,0),FALSE)</f>
        <v>#REF!</v>
      </c>
      <c r="M26" s="220" t="e">
        <f>VLOOKUP(_xlfn.CONCAT("GYDSPR_", $G26, "_", M$5),#REF!, MATCH( S26,#REF!,0),FALSE)</f>
        <v>#REF!</v>
      </c>
      <c r="P26" s="199">
        <v>3</v>
      </c>
      <c r="Q26" s="200">
        <v>22</v>
      </c>
      <c r="R26" s="200">
        <v>70</v>
      </c>
      <c r="S26" s="201">
        <v>83</v>
      </c>
      <c r="T26" s="161" t="s">
        <v>218</v>
      </c>
      <c r="U26" s="263" t="e">
        <f t="shared" si="2"/>
        <v>#REF!</v>
      </c>
      <c r="V26" s="264" t="e">
        <f t="shared" si="3"/>
        <v>#REF!</v>
      </c>
      <c r="W26" s="264" t="e">
        <f t="shared" si="0"/>
        <v>#REF!</v>
      </c>
      <c r="X26" s="265" t="e">
        <f t="shared" si="1"/>
        <v>#REF!</v>
      </c>
      <c r="Y26" s="266" t="b">
        <f t="shared" si="4"/>
        <v>1</v>
      </c>
      <c r="Z26" s="278" t="e">
        <f t="shared" si="5"/>
        <v>#REF!</v>
      </c>
      <c r="AA26" s="279">
        <f t="shared" si="6"/>
        <v>20</v>
      </c>
      <c r="AB26" s="283">
        <f t="shared" si="7"/>
        <v>15</v>
      </c>
      <c r="AO26" s="48" t="s">
        <v>8</v>
      </c>
      <c r="AP26" s="21" t="s">
        <v>88</v>
      </c>
      <c r="AQ26" s="66">
        <v>35</v>
      </c>
      <c r="AR26" s="66">
        <v>45</v>
      </c>
      <c r="AS26" s="66">
        <v>55</v>
      </c>
      <c r="AT26" s="98">
        <v>65</v>
      </c>
    </row>
    <row r="27" spans="1:46" x14ac:dyDescent="0.25">
      <c r="A27" s="190">
        <f>VLOOKUP(G27,[1]Sheet!$A:$B,2,FALSE)</f>
        <v>1.65315646312829E-2</v>
      </c>
      <c r="B27" s="183"/>
      <c r="C27" s="258">
        <f>VLOOKUP(G27,'[3]Ratings-EU'!$A:$U,20, FALSE)</f>
        <v>4</v>
      </c>
      <c r="D27" s="48" t="str">
        <f>VLOOKUP(G27,'[4]Ratings-EU'!$A:$U,21,FALSE)</f>
        <v>H</v>
      </c>
      <c r="E27" s="277">
        <f>VLOOKUP(G27,'[5]2025'!$A$2:$Y$29, 24, FALSE)</f>
        <v>0.60633206318663757</v>
      </c>
      <c r="F27" s="277">
        <f>VLOOKUP(G27,'[5]2025'!$A$2:$Y$29, 23, FALSE)</f>
        <v>0.50041576536004306</v>
      </c>
      <c r="G27" s="161" t="s">
        <v>219</v>
      </c>
      <c r="H27" s="48" t="s">
        <v>8</v>
      </c>
      <c r="I27" s="100" t="s">
        <v>22</v>
      </c>
      <c r="J27" s="224" t="e">
        <f>M27*J19/M19</f>
        <v>#REF!</v>
      </c>
      <c r="K27" s="177" t="e">
        <f>VLOOKUP(_xlfn.CONCAT("GYDSPR_", $G27, "_", K$5),#REF!, MATCH( Q27,#REF!,0),FALSE)</f>
        <v>#REF!</v>
      </c>
      <c r="L27" s="177" t="e">
        <f>VLOOKUP(_xlfn.CONCAT("GYDSPR_", $G27, "_", L$5),#REF!, MATCH( R27,#REF!,0),FALSE)</f>
        <v>#REF!</v>
      </c>
      <c r="M27" s="220" t="e">
        <f>VLOOKUP(_xlfn.CONCAT("GYDSPR_", $G27, "_", M$5),#REF!, MATCH( S27,#REF!,0),FALSE)</f>
        <v>#REF!</v>
      </c>
      <c r="P27" s="229"/>
      <c r="Q27" s="200">
        <v>31</v>
      </c>
      <c r="R27" s="200">
        <v>34</v>
      </c>
      <c r="S27" s="201">
        <v>58</v>
      </c>
      <c r="T27" s="161" t="s">
        <v>219</v>
      </c>
      <c r="U27" s="263" t="e">
        <f t="shared" si="2"/>
        <v>#REF!</v>
      </c>
      <c r="V27" s="264" t="e">
        <f t="shared" si="3"/>
        <v>#REF!</v>
      </c>
      <c r="W27" s="264" t="e">
        <f t="shared" si="0"/>
        <v>#REF!</v>
      </c>
      <c r="X27" s="265" t="e">
        <f t="shared" si="1"/>
        <v>#REF!</v>
      </c>
      <c r="Y27" s="266" t="b">
        <f t="shared" si="4"/>
        <v>1</v>
      </c>
      <c r="Z27" s="264" t="e">
        <f t="shared" si="5"/>
        <v>#REF!</v>
      </c>
      <c r="AA27" s="275">
        <f t="shared" si="6"/>
        <v>24</v>
      </c>
      <c r="AB27" s="282">
        <f t="shared" si="7"/>
        <v>26</v>
      </c>
      <c r="AO27" s="48" t="s">
        <v>8</v>
      </c>
      <c r="AP27" s="21" t="s">
        <v>22</v>
      </c>
      <c r="AQ27" s="66">
        <v>40</v>
      </c>
      <c r="AR27" s="66">
        <v>55</v>
      </c>
      <c r="AS27" s="66">
        <v>65</v>
      </c>
      <c r="AT27" s="98">
        <v>80</v>
      </c>
    </row>
    <row r="28" spans="1:46" x14ac:dyDescent="0.25">
      <c r="A28" s="190">
        <f>VLOOKUP(G28,[1]Sheet!$A:$B,2,FALSE)</f>
        <v>6.8922354583697094E-3</v>
      </c>
      <c r="B28" s="183">
        <f>VLOOKUP(G28,[2]Sheet!$A:$B,2,FALSE)</f>
        <v>8.0720429089784253E-3</v>
      </c>
      <c r="C28" s="258">
        <f>VLOOKUP(G28,'[3]Ratings-EU'!$A:$U,20, FALSE)</f>
        <v>2</v>
      </c>
      <c r="D28" s="48" t="str">
        <f>VLOOKUP(G28,'[4]Ratings-EU'!$A:$U,21,FALSE)</f>
        <v>M</v>
      </c>
      <c r="E28" s="277">
        <f>VLOOKUP(G28,'[5]2025'!$A$2:$Y$29, 24, FALSE)</f>
        <v>0.25356395330833509</v>
      </c>
      <c r="F28" s="277">
        <f>VLOOKUP(G28,'[5]2025'!$A$2:$Y$29, 23, FALSE)</f>
        <v>0.27856891579343462</v>
      </c>
      <c r="G28" s="161" t="s">
        <v>220</v>
      </c>
      <c r="H28" s="48" t="s">
        <v>8</v>
      </c>
      <c r="I28" s="100" t="s">
        <v>89</v>
      </c>
      <c r="J28" s="224" t="e">
        <f>K28*J14/K14</f>
        <v>#REF!</v>
      </c>
      <c r="K28" s="224" t="e">
        <f>L28*K14/L14</f>
        <v>#REF!</v>
      </c>
      <c r="L28" s="224" t="e">
        <f>M28*L14/M14</f>
        <v>#REF!</v>
      </c>
      <c r="M28" s="220" t="e">
        <f>VLOOKUP(_xlfn.CONCAT("GYDSPR_", $G28, "_", M$5),#REF!, MATCH( S28,#REF!,0),FALSE)</f>
        <v>#REF!</v>
      </c>
      <c r="P28" s="229"/>
      <c r="Q28" s="208"/>
      <c r="R28" s="208"/>
      <c r="S28" s="201">
        <v>75</v>
      </c>
      <c r="T28" s="161" t="s">
        <v>220</v>
      </c>
      <c r="U28" s="263" t="e">
        <f t="shared" si="2"/>
        <v>#REF!</v>
      </c>
      <c r="V28" s="264" t="e">
        <f t="shared" si="3"/>
        <v>#REF!</v>
      </c>
      <c r="W28" s="264" t="e">
        <f t="shared" si="0"/>
        <v>#REF!</v>
      </c>
      <c r="X28" s="265" t="e">
        <f t="shared" si="1"/>
        <v>#REF!</v>
      </c>
      <c r="Y28" s="266" t="b">
        <f t="shared" si="4"/>
        <v>1</v>
      </c>
      <c r="Z28" s="264" t="e">
        <f t="shared" si="5"/>
        <v>#REF!</v>
      </c>
      <c r="AA28" s="275">
        <f t="shared" si="6"/>
        <v>15</v>
      </c>
      <c r="AB28" s="282">
        <f t="shared" si="7"/>
        <v>16</v>
      </c>
      <c r="AO28" s="48" t="s">
        <v>8</v>
      </c>
      <c r="AP28" s="21" t="s">
        <v>89</v>
      </c>
      <c r="AQ28" s="66">
        <v>40</v>
      </c>
      <c r="AR28" s="66">
        <v>45</v>
      </c>
      <c r="AS28" s="66">
        <v>70</v>
      </c>
      <c r="AT28" s="98">
        <v>75</v>
      </c>
    </row>
    <row r="29" spans="1:46" x14ac:dyDescent="0.25">
      <c r="A29" s="190">
        <f>VLOOKUP(G29,[1]Sheet!$A:$B,2,FALSE)</f>
        <v>3.5531543376699369E-3</v>
      </c>
      <c r="B29" s="183">
        <f>VLOOKUP(G29,[2]Sheet!$A:$B,2,FALSE)</f>
        <v>4.1613805055172636E-3</v>
      </c>
      <c r="C29" s="258">
        <f>VLOOKUP(G29,'[3]Ratings-EU'!$A:$U,20, FALSE)</f>
        <v>1</v>
      </c>
      <c r="D29" s="48" t="str">
        <f>VLOOKUP(G29,'[4]Ratings-EU'!$A:$U,21,FALSE)</f>
        <v>L</v>
      </c>
      <c r="E29" s="277">
        <f>VLOOKUP(G29,'[5]2025'!$A$2:$Y$29, 24, FALSE)</f>
        <v>0.20634341050089369</v>
      </c>
      <c r="F29" s="277">
        <f>VLOOKUP(G29,'[5]2025'!$A$2:$Y$29, 23, FALSE)</f>
        <v>0.26080490768307762</v>
      </c>
      <c r="G29" s="161" t="s">
        <v>221</v>
      </c>
      <c r="H29" s="48" t="s">
        <v>8</v>
      </c>
      <c r="I29" s="100" t="s">
        <v>90</v>
      </c>
      <c r="J29" s="224" t="e">
        <f>K29*J14/K14</f>
        <v>#REF!</v>
      </c>
      <c r="K29" s="224" t="e">
        <f>L29*K14/L14</f>
        <v>#REF!</v>
      </c>
      <c r="L29" s="177" t="e">
        <f>VLOOKUP(_xlfn.CONCAT("GYDSPR_", $G29, "_", L$5),#REF!, MATCH( R29,#REF!,0),FALSE)</f>
        <v>#REF!</v>
      </c>
      <c r="M29" s="220" t="e">
        <f>VLOOKUP(_xlfn.CONCAT("GYDSPR_", $G29, "_", M$5),#REF!, MATCH( S29,#REF!,0),FALSE)</f>
        <v>#REF!</v>
      </c>
      <c r="P29" s="229"/>
      <c r="Q29" s="208"/>
      <c r="R29" s="200">
        <v>62</v>
      </c>
      <c r="S29" s="201">
        <v>99.7</v>
      </c>
      <c r="T29" s="161" t="s">
        <v>221</v>
      </c>
      <c r="U29" s="263" t="e">
        <f t="shared" si="2"/>
        <v>#REF!</v>
      </c>
      <c r="V29" s="264" t="e">
        <f t="shared" si="3"/>
        <v>#REF!</v>
      </c>
      <c r="W29" s="264" t="e">
        <f t="shared" si="0"/>
        <v>#REF!</v>
      </c>
      <c r="X29" s="265" t="e">
        <f t="shared" si="1"/>
        <v>#REF!</v>
      </c>
      <c r="Y29" s="266" t="b">
        <f t="shared" si="4"/>
        <v>1</v>
      </c>
      <c r="Z29" s="278" t="e">
        <f t="shared" si="5"/>
        <v>#REF!</v>
      </c>
      <c r="AA29" s="279">
        <f t="shared" si="6"/>
        <v>12</v>
      </c>
      <c r="AB29" s="283">
        <f t="shared" si="7"/>
        <v>11</v>
      </c>
      <c r="AO29" s="48" t="s">
        <v>8</v>
      </c>
      <c r="AP29" s="21" t="s">
        <v>90</v>
      </c>
      <c r="AQ29" s="66">
        <v>30</v>
      </c>
      <c r="AR29" s="66">
        <v>35</v>
      </c>
      <c r="AS29" s="66">
        <v>50</v>
      </c>
      <c r="AT29" s="98">
        <v>55</v>
      </c>
    </row>
    <row r="30" spans="1:46" x14ac:dyDescent="0.25">
      <c r="A30" s="190">
        <f>VLOOKUP(G30,[1]Sheet!$A:$B,2,FALSE)</f>
        <v>8.9424396511389323E-2</v>
      </c>
      <c r="B30" s="183">
        <f>VLOOKUP(G30,[2]Sheet!$A:$B,2,FALSE)</f>
        <v>0.10473199444642579</v>
      </c>
      <c r="C30" s="258">
        <f>VLOOKUP(G30,'[3]Ratings-EU'!$A:$U,20, FALSE)</f>
        <v>3.333333333333333</v>
      </c>
      <c r="D30" s="48" t="str">
        <f>VLOOKUP(G30,'[4]Ratings-EU'!$A:$U,21,FALSE)</f>
        <v>H</v>
      </c>
      <c r="E30" s="277">
        <f>VLOOKUP(G30,'[5]2025'!$A$2:$Y$29, 24, FALSE)</f>
        <v>0.26380515650360897</v>
      </c>
      <c r="F30" s="277">
        <f>VLOOKUP(G30,'[5]2025'!$A$2:$Y$29, 23, FALSE)</f>
        <v>0.36321675173256429</v>
      </c>
      <c r="G30" s="161" t="s">
        <v>142</v>
      </c>
      <c r="H30" s="48" t="s">
        <v>8</v>
      </c>
      <c r="I30" s="100" t="s">
        <v>91</v>
      </c>
      <c r="J30" s="222" t="e">
        <f>VLOOKUP(_xlfn.CONCAT("GYDSPR_", $G30, "_", J$5),#REF!, MATCH( P30,#REF!,0),FALSE)</f>
        <v>#REF!</v>
      </c>
      <c r="K30" s="177" t="e">
        <f>VLOOKUP(_xlfn.CONCAT("GYDSPR_", $G30, "_", K$5),#REF!, MATCH( Q30,#REF!,0),FALSE)</f>
        <v>#REF!</v>
      </c>
      <c r="L30" s="177" t="e">
        <f>VLOOKUP(_xlfn.CONCAT("GYDSPR_", $G30, "_", L$5),#REF!, MATCH( R30,#REF!,0),FALSE)</f>
        <v>#REF!</v>
      </c>
      <c r="M30" s="220" t="e">
        <f>VLOOKUP(_xlfn.CONCAT("GYDSPR_", $G30, "_", M$5),#REF!, MATCH( S30,#REF!,0),FALSE)</f>
        <v>#REF!</v>
      </c>
      <c r="P30" s="199">
        <v>60</v>
      </c>
      <c r="Q30" s="200">
        <v>53</v>
      </c>
      <c r="R30" s="200">
        <v>91</v>
      </c>
      <c r="S30" s="201">
        <v>98</v>
      </c>
      <c r="T30" s="161" t="s">
        <v>142</v>
      </c>
      <c r="U30" s="263" t="e">
        <f t="shared" si="2"/>
        <v>#REF!</v>
      </c>
      <c r="V30" s="264" t="e">
        <f t="shared" si="3"/>
        <v>#REF!</v>
      </c>
      <c r="W30" s="264" t="e">
        <f t="shared" si="0"/>
        <v>#REF!</v>
      </c>
      <c r="X30" s="265" t="e">
        <f t="shared" si="1"/>
        <v>#REF!</v>
      </c>
      <c r="Y30" s="266" t="b">
        <f t="shared" si="4"/>
        <v>1</v>
      </c>
      <c r="Z30" s="264" t="e">
        <f t="shared" si="5"/>
        <v>#REF!</v>
      </c>
      <c r="AA30" s="275">
        <f t="shared" si="6"/>
        <v>22</v>
      </c>
      <c r="AB30" s="282">
        <f t="shared" si="7"/>
        <v>19</v>
      </c>
      <c r="AO30" s="48" t="s">
        <v>8</v>
      </c>
      <c r="AP30" s="21" t="s">
        <v>91</v>
      </c>
      <c r="AQ30" s="66">
        <v>50</v>
      </c>
      <c r="AR30" s="66">
        <v>60</v>
      </c>
      <c r="AS30" s="66">
        <v>70</v>
      </c>
      <c r="AT30" s="98">
        <v>75</v>
      </c>
    </row>
    <row r="31" spans="1:46" ht="15.75" thickBot="1" x14ac:dyDescent="0.3">
      <c r="A31" s="190">
        <f>VLOOKUP(G31,[1]Sheet!$A:$B,2,FALSE)</f>
        <v>3.4297166618871409E-2</v>
      </c>
      <c r="B31" s="183"/>
      <c r="C31" s="258">
        <f>VLOOKUP(G31,'[3]Ratings-EU'!$A:$U,20, FALSE)</f>
        <v>0</v>
      </c>
      <c r="D31" s="48" t="str">
        <f>VLOOKUP(G31,'[4]Ratings-EU'!$A:$U,21,FALSE)</f>
        <v>L</v>
      </c>
      <c r="E31" s="277">
        <f>VLOOKUP(G31,'[5]2025'!$A$2:$Y$29, 24, FALSE)</f>
        <v>2.289792512888995E-2</v>
      </c>
      <c r="F31" s="277">
        <f>VLOOKUP(G31,'[5]2025'!$A$2:$Y$29, 23, FALSE)</f>
        <v>6.8872221572180689E-2</v>
      </c>
      <c r="G31" s="162" t="s">
        <v>222</v>
      </c>
      <c r="H31" s="93" t="s">
        <v>8</v>
      </c>
      <c r="I31" s="169" t="s">
        <v>24</v>
      </c>
      <c r="J31" s="225" t="e">
        <f>VLOOKUP(_xlfn.CONCAT("GYDSPR_", $G31, "_", J$5),#REF!, MATCH( P31,#REF!,0),FALSE)</f>
        <v>#REF!</v>
      </c>
      <c r="K31" s="178" t="e">
        <f>VLOOKUP(_xlfn.CONCAT("GYDSPR_", $G31, "_", K$5),#REF!, MATCH( Q31,#REF!,0),FALSE)</f>
        <v>#REF!</v>
      </c>
      <c r="L31" s="213" t="e">
        <f>AVERAGE(K31,M31)</f>
        <v>#REF!</v>
      </c>
      <c r="M31" s="221" t="e">
        <f>VLOOKUP(_xlfn.CONCAT("GYDSPR_", $G31, "_", M$5),#REF!, MATCH( S31,#REF!,0),FALSE)</f>
        <v>#REF!</v>
      </c>
      <c r="P31" s="199">
        <v>75</v>
      </c>
      <c r="Q31" s="200">
        <v>48</v>
      </c>
      <c r="R31" s="208"/>
      <c r="S31" s="201">
        <v>80</v>
      </c>
      <c r="T31" s="162" t="s">
        <v>222</v>
      </c>
      <c r="U31" s="270" t="e">
        <f t="shared" si="2"/>
        <v>#REF!</v>
      </c>
      <c r="V31" s="271" t="e">
        <f t="shared" si="3"/>
        <v>#REF!</v>
      </c>
      <c r="W31" s="271" t="e">
        <f t="shared" si="0"/>
        <v>#REF!</v>
      </c>
      <c r="X31" s="272" t="e">
        <f t="shared" si="1"/>
        <v>#REF!</v>
      </c>
      <c r="Y31" s="273" t="b">
        <f t="shared" si="4"/>
        <v>1</v>
      </c>
      <c r="Z31" s="271" t="e">
        <f t="shared" si="5"/>
        <v>#REF!</v>
      </c>
      <c r="AA31" s="276">
        <f>_xlfn.RANK.AVG(F31,F$6:F$31,1)</f>
        <v>2</v>
      </c>
      <c r="AB31" s="285">
        <f t="shared" si="7"/>
        <v>1</v>
      </c>
      <c r="AO31" s="93" t="s">
        <v>8</v>
      </c>
      <c r="AP31" s="22" t="s">
        <v>24</v>
      </c>
      <c r="AQ31" s="66">
        <v>15</v>
      </c>
      <c r="AR31" s="66">
        <v>25</v>
      </c>
      <c r="AS31" s="66">
        <v>35</v>
      </c>
      <c r="AT31" s="98">
        <v>40</v>
      </c>
    </row>
    <row r="32" spans="1:46" x14ac:dyDescent="0.25">
      <c r="A32" s="245"/>
      <c r="B32" s="163"/>
      <c r="C32" s="249"/>
      <c r="D32" s="163"/>
      <c r="E32" s="161"/>
      <c r="F32" s="161"/>
      <c r="G32" s="161"/>
      <c r="H32" s="99" t="s">
        <v>92</v>
      </c>
      <c r="I32" s="100" t="s">
        <v>92</v>
      </c>
      <c r="J32" s="212" t="e">
        <f>SUMPRODUCT($B$6:$B$31,J6:J31)</f>
        <v>#REF!</v>
      </c>
      <c r="K32" s="212" t="e">
        <f t="shared" ref="K32:M32" si="11">SUMPRODUCT($B$6:$B$31,K6:K31)</f>
        <v>#REF!</v>
      </c>
      <c r="L32" s="212" t="e">
        <f t="shared" si="11"/>
        <v>#REF!</v>
      </c>
      <c r="M32" s="214" t="e">
        <f t="shared" si="11"/>
        <v>#REF!</v>
      </c>
      <c r="P32" s="166"/>
      <c r="Q32" s="50"/>
      <c r="R32" s="50"/>
      <c r="S32" s="101"/>
      <c r="AO32" s="99" t="s">
        <v>92</v>
      </c>
      <c r="AP32" s="209" t="s">
        <v>92</v>
      </c>
      <c r="AQ32" s="50">
        <v>25</v>
      </c>
      <c r="AR32" s="50">
        <v>35</v>
      </c>
      <c r="AS32" s="50">
        <v>50</v>
      </c>
      <c r="AT32" s="101">
        <v>60</v>
      </c>
    </row>
    <row r="33" spans="1:46" x14ac:dyDescent="0.25">
      <c r="A33" s="246"/>
      <c r="B33" s="185"/>
      <c r="C33" s="250"/>
      <c r="D33" s="93"/>
      <c r="E33" s="255"/>
      <c r="F33" s="255"/>
      <c r="G33" s="162"/>
      <c r="H33" s="102" t="s">
        <v>93</v>
      </c>
      <c r="I33" s="25" t="s">
        <v>93</v>
      </c>
      <c r="J33" s="212" t="e">
        <f>SUMPRODUCT($A$6:$A$31,J6:J31)</f>
        <v>#REF!</v>
      </c>
      <c r="K33" s="212" t="e">
        <f t="shared" ref="K33:M33" si="12">SUMPRODUCT($A$6:$A$31,K6:K31)</f>
        <v>#REF!</v>
      </c>
      <c r="L33" s="212" t="e">
        <f t="shared" si="12"/>
        <v>#REF!</v>
      </c>
      <c r="M33" s="214" t="e">
        <f t="shared" si="12"/>
        <v>#REF!</v>
      </c>
      <c r="P33" s="167"/>
      <c r="Q33" s="63"/>
      <c r="R33" s="63"/>
      <c r="S33" s="168"/>
      <c r="AO33" s="102" t="s">
        <v>93</v>
      </c>
      <c r="AP33" s="25" t="s">
        <v>93</v>
      </c>
      <c r="AQ33" s="63">
        <v>30</v>
      </c>
      <c r="AR33" s="62">
        <v>40</v>
      </c>
      <c r="AS33" s="62">
        <v>50</v>
      </c>
      <c r="AT33" s="103">
        <v>60</v>
      </c>
    </row>
    <row r="34" spans="1:46" x14ac:dyDescent="0.25">
      <c r="A34" s="247"/>
      <c r="B34" s="186"/>
      <c r="C34" s="249"/>
      <c r="D34" s="92" t="s">
        <v>229</v>
      </c>
      <c r="E34" s="256"/>
      <c r="F34" s="256"/>
      <c r="G34" s="163" t="s">
        <v>223</v>
      </c>
      <c r="H34" s="92" t="s">
        <v>94</v>
      </c>
      <c r="I34" s="100" t="s">
        <v>27</v>
      </c>
      <c r="J34" s="179" t="e">
        <f>VLOOKUP(_xlfn.CONCAT("GYDSPR_", $G34, "_", J$5),#REF!, MATCH( P34,#REF!,0),FALSE)</f>
        <v>#REF!</v>
      </c>
      <c r="K34" s="179" t="e">
        <f>VLOOKUP(_xlfn.CONCAT("GYDSPR_", $G34, "_", K$5),#REF!, MATCH( Q34,#REF!,0),FALSE)</f>
        <v>#REF!</v>
      </c>
      <c r="L34" s="179" t="e">
        <f>VLOOKUP(_xlfn.CONCAT("GYDSPR_", $G34, "_", L$5),#REF!, MATCH( R34,#REF!,0),FALSE)</f>
        <v>#REF!</v>
      </c>
      <c r="M34" s="210" t="e">
        <f>VLOOKUP(_xlfn.CONCAT("GYDSPR_", $G34, "_", M$5),#REF!, MATCH( S34,#REF!,0),FALSE)</f>
        <v>#REF!</v>
      </c>
      <c r="P34" s="199">
        <v>33</v>
      </c>
      <c r="Q34" s="200">
        <v>15</v>
      </c>
      <c r="R34" s="200">
        <v>59</v>
      </c>
      <c r="S34" s="201">
        <v>95</v>
      </c>
      <c r="AO34" s="92" t="s">
        <v>94</v>
      </c>
      <c r="AP34" s="21" t="s">
        <v>27</v>
      </c>
      <c r="AQ34" s="65">
        <v>15</v>
      </c>
      <c r="AR34" s="65">
        <v>30</v>
      </c>
      <c r="AS34" s="65">
        <v>40</v>
      </c>
      <c r="AT34" s="104">
        <v>45</v>
      </c>
    </row>
    <row r="35" spans="1:46" x14ac:dyDescent="0.25">
      <c r="A35" s="247"/>
      <c r="B35" s="184"/>
      <c r="C35" s="250"/>
      <c r="D35" s="48" t="s">
        <v>230</v>
      </c>
      <c r="E35" s="254"/>
      <c r="F35" s="254"/>
      <c r="G35" s="161" t="s">
        <v>224</v>
      </c>
      <c r="H35" s="48" t="s">
        <v>94</v>
      </c>
      <c r="I35" s="100" t="s">
        <v>33</v>
      </c>
      <c r="J35" s="177" t="e">
        <f>VLOOKUP(_xlfn.CONCAT("GYDSPR_", $G35, "_", J$5),#REF!, MATCH( P35,#REF!,0),FALSE)</f>
        <v>#REF!</v>
      </c>
      <c r="K35" s="177" t="e">
        <f>VLOOKUP(_xlfn.CONCAT("GYDSPR_", $G35, "_", K$5),#REF!, MATCH( Q35,#REF!,0),FALSE)</f>
        <v>#REF!</v>
      </c>
      <c r="L35" s="177" t="e">
        <f>VLOOKUP(_xlfn.CONCAT("GYDSPR_", $G35, "_", L$5),#REF!, MATCH( R35,#REF!,0),FALSE)</f>
        <v>#REF!</v>
      </c>
      <c r="M35" s="211" t="e">
        <f>VLOOKUP(_xlfn.CONCAT("GYDSPR_", $G35, "_", M$5),#REF!, MATCH( S35,#REF!,0),FALSE)</f>
        <v>#REF!</v>
      </c>
      <c r="P35" s="199">
        <v>25</v>
      </c>
      <c r="Q35" s="200">
        <v>60</v>
      </c>
      <c r="R35" s="200">
        <v>66</v>
      </c>
      <c r="S35" s="201">
        <v>57</v>
      </c>
      <c r="AO35" s="48" t="s">
        <v>94</v>
      </c>
      <c r="AP35" s="21" t="s">
        <v>33</v>
      </c>
      <c r="AQ35" s="66">
        <v>25</v>
      </c>
      <c r="AR35" s="66">
        <v>35</v>
      </c>
      <c r="AS35" s="66">
        <v>40</v>
      </c>
      <c r="AT35" s="98">
        <v>40</v>
      </c>
    </row>
    <row r="36" spans="1:46" x14ac:dyDescent="0.25">
      <c r="A36" s="247"/>
      <c r="B36" s="184"/>
      <c r="C36" s="251"/>
      <c r="D36" s="48" t="s">
        <v>230</v>
      </c>
      <c r="E36" s="254"/>
      <c r="F36" s="254"/>
      <c r="G36" s="161" t="s">
        <v>225</v>
      </c>
      <c r="H36" s="48" t="s">
        <v>94</v>
      </c>
      <c r="I36" s="100" t="s">
        <v>29</v>
      </c>
      <c r="J36" s="177" t="e">
        <f>VLOOKUP(_xlfn.CONCAT("GYDSPR_", $G36, "_", J$5),#REF!, MATCH( P36,#REF!,0),FALSE)</f>
        <v>#REF!</v>
      </c>
      <c r="K36" s="177" t="e">
        <f>VLOOKUP(_xlfn.CONCAT("GYDSPR_", $G36, "_", K$5),#REF!, MATCH( Q36,#REF!,0),FALSE)</f>
        <v>#REF!</v>
      </c>
      <c r="L36" s="177" t="e">
        <f>VLOOKUP(_xlfn.CONCAT("GYDSPR_", $G36, "_", L$5),#REF!, MATCH( R36,#REF!,0),FALSE)</f>
        <v>#REF!</v>
      </c>
      <c r="M36" s="232" t="e">
        <f>L36*M31/L31</f>
        <v>#REF!</v>
      </c>
      <c r="P36" s="199">
        <v>1</v>
      </c>
      <c r="Q36" s="200">
        <v>45</v>
      </c>
      <c r="R36" s="200">
        <v>77</v>
      </c>
      <c r="S36" s="201">
        <v>95</v>
      </c>
      <c r="AO36" s="48" t="s">
        <v>94</v>
      </c>
      <c r="AP36" s="21" t="s">
        <v>29</v>
      </c>
      <c r="AQ36" s="66">
        <v>15</v>
      </c>
      <c r="AR36" s="66">
        <v>30</v>
      </c>
      <c r="AS36" s="66">
        <v>35</v>
      </c>
      <c r="AT36" s="98">
        <v>45</v>
      </c>
    </row>
    <row r="37" spans="1:46" x14ac:dyDescent="0.25">
      <c r="A37" s="245"/>
      <c r="B37" s="186"/>
      <c r="C37" s="250"/>
      <c r="D37" s="92" t="s">
        <v>230</v>
      </c>
      <c r="E37" s="256"/>
      <c r="F37" s="256"/>
      <c r="G37" s="163" t="s">
        <v>116</v>
      </c>
      <c r="H37" s="92" t="s">
        <v>94</v>
      </c>
      <c r="I37" s="170" t="s">
        <v>39</v>
      </c>
      <c r="J37" s="65" t="e">
        <f>VLOOKUP(_xlfn.CONCAT("GYDSPR_", $G39, "_", J$5),#REF!, MATCH( P37,#REF!,0),FALSE)</f>
        <v>#REF!</v>
      </c>
      <c r="K37" s="65" t="e">
        <f>VLOOKUP(_xlfn.CONCAT("GYDSPR_", $G37, "_", K$5),#REF!, MATCH( Q37,#REF!,0),FALSE)</f>
        <v>#REF!</v>
      </c>
      <c r="L37" s="65" t="e">
        <f>VLOOKUP(_xlfn.CONCAT("GYDSPR_", $G37, "_", L$5),#REF!, MATCH( R37,#REF!,0),FALSE)</f>
        <v>#REF!</v>
      </c>
      <c r="M37" s="104" t="e">
        <f>VLOOKUP(_xlfn.CONCAT("GYDSPR_", $G37, "_", M$5),#REF!, MATCH( S37,#REF!,0),FALSE)</f>
        <v>#REF!</v>
      </c>
      <c r="P37" s="204">
        <v>25</v>
      </c>
      <c r="Q37" s="197">
        <v>20</v>
      </c>
      <c r="R37" s="197">
        <v>81</v>
      </c>
      <c r="S37" s="198">
        <v>93</v>
      </c>
      <c r="AO37" s="92" t="s">
        <v>94</v>
      </c>
      <c r="AP37" s="126" t="s">
        <v>39</v>
      </c>
      <c r="AQ37" s="65">
        <v>15</v>
      </c>
      <c r="AR37" s="67">
        <v>25</v>
      </c>
      <c r="AS37" s="67">
        <v>30</v>
      </c>
      <c r="AT37" s="105">
        <v>40</v>
      </c>
    </row>
    <row r="38" spans="1:46" ht="15.75" thickBot="1" x14ac:dyDescent="0.3">
      <c r="A38" s="246"/>
      <c r="B38" s="185"/>
      <c r="C38" s="250"/>
      <c r="D38" s="93" t="s">
        <v>230</v>
      </c>
      <c r="E38" s="255"/>
      <c r="F38" s="255"/>
      <c r="G38" s="162" t="s">
        <v>226</v>
      </c>
      <c r="H38" s="93" t="s">
        <v>94</v>
      </c>
      <c r="I38" s="171" t="s">
        <v>60</v>
      </c>
      <c r="J38" s="64" t="e">
        <f>VLOOKUP(_xlfn.CONCAT("GYDSPR_", $G40, "_", J$5),#REF!, MATCH( P38,#REF!,0),FALSE)</f>
        <v>#REF!</v>
      </c>
      <c r="K38" s="64" t="e">
        <f>VLOOKUP(_xlfn.CONCAT("GYDSPR_", $G38, "_", K$5),#REF!, MATCH( Q38,#REF!,0),FALSE)</f>
        <v>#REF!</v>
      </c>
      <c r="L38" s="64" t="e">
        <f>VLOOKUP(_xlfn.CONCAT("GYDSPR_", $G38, "_", L$5),#REF!, MATCH( R38,#REF!,0),FALSE)</f>
        <v>#REF!</v>
      </c>
      <c r="M38" s="114" t="e">
        <f>VLOOKUP(_xlfn.CONCAT("GYDSPR_", $G38, "_", M$5),#REF!, MATCH( S38,#REF!,0),FALSE)</f>
        <v>#REF!</v>
      </c>
      <c r="P38" s="205">
        <v>70</v>
      </c>
      <c r="Q38" s="206">
        <v>80</v>
      </c>
      <c r="R38" s="206">
        <v>99</v>
      </c>
      <c r="S38" s="207">
        <v>99.7</v>
      </c>
      <c r="AO38" s="93" t="s">
        <v>94</v>
      </c>
      <c r="AP38" s="27" t="s">
        <v>60</v>
      </c>
      <c r="AQ38" s="66">
        <v>30</v>
      </c>
      <c r="AR38" s="66">
        <v>30</v>
      </c>
      <c r="AS38" s="66">
        <v>35</v>
      </c>
      <c r="AT38" s="98">
        <v>40</v>
      </c>
    </row>
    <row r="39" spans="1:46" x14ac:dyDescent="0.25">
      <c r="A39" s="247"/>
      <c r="B39" s="184"/>
      <c r="C39" s="250"/>
      <c r="D39" s="48"/>
      <c r="E39" s="254"/>
      <c r="F39" s="254"/>
      <c r="G39" s="161" t="s">
        <v>116</v>
      </c>
      <c r="H39" s="99" t="s">
        <v>94</v>
      </c>
      <c r="I39" s="172" t="s">
        <v>95</v>
      </c>
      <c r="J39" s="158" t="e">
        <f>AVERAGE(J34:J36,J38)</f>
        <v>#REF!</v>
      </c>
      <c r="K39" s="158" t="e">
        <f t="shared" ref="K39:M39" si="13">AVERAGE(K34:K36,K38)</f>
        <v>#REF!</v>
      </c>
      <c r="L39" s="158" t="e">
        <f t="shared" si="13"/>
        <v>#REF!</v>
      </c>
      <c r="M39" s="158" t="e">
        <f t="shared" si="13"/>
        <v>#REF!</v>
      </c>
      <c r="AO39" s="99" t="s">
        <v>94</v>
      </c>
      <c r="AP39" s="26" t="s">
        <v>95</v>
      </c>
      <c r="AQ39" s="61">
        <v>20</v>
      </c>
      <c r="AR39" s="61">
        <v>30</v>
      </c>
      <c r="AS39" s="61">
        <v>35</v>
      </c>
      <c r="AT39" s="106">
        <v>40</v>
      </c>
    </row>
    <row r="40" spans="1:46" ht="15.75" thickBot="1" x14ac:dyDescent="0.3">
      <c r="A40" s="248"/>
      <c r="B40" s="187"/>
      <c r="C40" s="251"/>
      <c r="D40" s="95"/>
      <c r="E40" s="257"/>
      <c r="F40" s="257"/>
      <c r="G40" s="164" t="s">
        <v>226</v>
      </c>
      <c r="H40" s="107" t="s">
        <v>94</v>
      </c>
      <c r="I40" s="173" t="s">
        <v>96</v>
      </c>
      <c r="J40" s="215" t="e">
        <f>AVERAGE(J33:J38)</f>
        <v>#REF!</v>
      </c>
      <c r="K40" s="215" t="e">
        <f t="shared" ref="K40:M40" si="14">AVERAGE(K33:K38)</f>
        <v>#REF!</v>
      </c>
      <c r="L40" s="215" t="e">
        <f t="shared" si="14"/>
        <v>#REF!</v>
      </c>
      <c r="M40" s="215" t="e">
        <f t="shared" si="14"/>
        <v>#REF!</v>
      </c>
      <c r="AO40" s="107" t="s">
        <v>94</v>
      </c>
      <c r="AP40" s="28" t="s">
        <v>96</v>
      </c>
      <c r="AQ40" s="61">
        <v>20</v>
      </c>
      <c r="AR40" s="61">
        <v>30</v>
      </c>
      <c r="AS40" s="61">
        <v>40</v>
      </c>
      <c r="AT40" s="106">
        <v>45</v>
      </c>
    </row>
    <row r="41" spans="1:46" x14ac:dyDescent="0.25">
      <c r="H41" s="107" t="s">
        <v>97</v>
      </c>
      <c r="I41" s="174" t="s">
        <v>97</v>
      </c>
      <c r="J41" s="216" t="e">
        <f>J43</f>
        <v>#REF!</v>
      </c>
      <c r="K41" s="216" t="e">
        <f t="shared" ref="K41:M41" si="15">K43</f>
        <v>#REF!</v>
      </c>
      <c r="L41" s="216" t="e">
        <f t="shared" si="15"/>
        <v>#REF!</v>
      </c>
      <c r="M41" s="216" t="e">
        <f t="shared" si="15"/>
        <v>#REF!</v>
      </c>
      <c r="AO41" s="107" t="s">
        <v>97</v>
      </c>
      <c r="AP41" s="29" t="s">
        <v>97</v>
      </c>
      <c r="AQ41" s="61">
        <v>85</v>
      </c>
      <c r="AR41" s="61">
        <v>110</v>
      </c>
      <c r="AS41" s="61">
        <v>145</v>
      </c>
      <c r="AT41" s="106">
        <v>200</v>
      </c>
    </row>
    <row r="42" spans="1:46" ht="15.75" thickBot="1" x14ac:dyDescent="0.3">
      <c r="H42" s="99" t="s">
        <v>98</v>
      </c>
      <c r="I42" s="172" t="s">
        <v>98</v>
      </c>
      <c r="J42" s="158" t="e">
        <f>AVERAGE(J40:J41)</f>
        <v>#REF!</v>
      </c>
      <c r="K42" s="158" t="e">
        <f t="shared" ref="K42:M42" si="16">AVERAGE(K40:K41)</f>
        <v>#REF!</v>
      </c>
      <c r="L42" s="158" t="e">
        <f t="shared" si="16"/>
        <v>#REF!</v>
      </c>
      <c r="M42" s="159" t="e">
        <f t="shared" si="16"/>
        <v>#REF!</v>
      </c>
      <c r="AO42" s="108" t="s">
        <v>98</v>
      </c>
      <c r="AP42" s="109" t="s">
        <v>98</v>
      </c>
      <c r="AQ42" s="110">
        <v>55</v>
      </c>
      <c r="AR42" s="110">
        <v>70</v>
      </c>
      <c r="AS42" s="110">
        <v>90</v>
      </c>
      <c r="AT42" s="111">
        <v>120</v>
      </c>
    </row>
    <row r="43" spans="1:46" ht="15.75" thickBot="1" x14ac:dyDescent="0.3">
      <c r="G43" s="286" t="s">
        <v>247</v>
      </c>
      <c r="H43" s="287"/>
      <c r="I43" s="287"/>
      <c r="J43" s="294" t="e">
        <f>K43*J37/K37</f>
        <v>#REF!</v>
      </c>
      <c r="K43" s="294" t="e">
        <f>L43*K37/L37</f>
        <v>#REF!</v>
      </c>
      <c r="L43" s="288" t="e">
        <f>VLOOKUP(_xlfn.CONCAT("GYDSPR_", $G43, "_", L$5),#REF!, MATCH( R43,#REF!,0),FALSE)</f>
        <v>#REF!</v>
      </c>
      <c r="M43" s="289" t="e">
        <f>VLOOKUP(_xlfn.CONCAT("GYDSPR_", $G43, "_", M$5),#REF!, MATCH( S43,#REF!,0),FALSE)</f>
        <v>#REF!</v>
      </c>
      <c r="P43" s="292"/>
      <c r="Q43" s="293"/>
      <c r="R43" s="290">
        <v>99</v>
      </c>
      <c r="S43" s="291">
        <v>100</v>
      </c>
    </row>
    <row r="46" spans="1:46" x14ac:dyDescent="0.25">
      <c r="G46" s="156" t="s">
        <v>232</v>
      </c>
    </row>
    <row r="47" spans="1:46" x14ac:dyDescent="0.25">
      <c r="G47" t="s">
        <v>243</v>
      </c>
    </row>
    <row r="48" spans="1:46" x14ac:dyDescent="0.25">
      <c r="G48" t="s">
        <v>244</v>
      </c>
    </row>
    <row r="49" spans="7:7" x14ac:dyDescent="0.25">
      <c r="G49" t="s">
        <v>246</v>
      </c>
    </row>
    <row r="50" spans="7:7" x14ac:dyDescent="0.25">
      <c r="G50" t="s">
        <v>245</v>
      </c>
    </row>
    <row r="52" spans="7:7" x14ac:dyDescent="0.25">
      <c r="G52" s="156" t="s">
        <v>200</v>
      </c>
    </row>
    <row r="53" spans="7:7" x14ac:dyDescent="0.25">
      <c r="G53" s="157" t="s">
        <v>201</v>
      </c>
    </row>
    <row r="54" spans="7:7" x14ac:dyDescent="0.25">
      <c r="G54" s="175" t="s">
        <v>231</v>
      </c>
    </row>
    <row r="55" spans="7:7" x14ac:dyDescent="0.25">
      <c r="G55" s="182" t="s">
        <v>248</v>
      </c>
    </row>
  </sheetData>
  <mergeCells count="4">
    <mergeCell ref="H2:M4"/>
    <mergeCell ref="P2:S4"/>
    <mergeCell ref="AO2:AT4"/>
    <mergeCell ref="U2:AB4"/>
  </mergeCells>
  <conditionalFormatting sqref="D6:G31">
    <cfRule type="cellIs" dxfId="9" priority="9" operator="equal">
      <formula>"l"</formula>
    </cfRule>
    <cfRule type="cellIs" dxfId="8" priority="10" operator="equal">
      <formula>"M"</formula>
    </cfRule>
    <cfRule type="cellIs" dxfId="7" priority="11" operator="equal">
      <formula>"H"</formula>
    </cfRule>
  </conditionalFormatting>
  <conditionalFormatting sqref="E6:F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:T31">
    <cfRule type="cellIs" dxfId="6" priority="2" operator="equal">
      <formula>"l"</formula>
    </cfRule>
    <cfRule type="cellIs" dxfId="5" priority="3" operator="equal">
      <formula>"M"</formula>
    </cfRule>
    <cfRule type="cellIs" dxfId="4" priority="4" operator="equal">
      <formula>"H"</formula>
    </cfRule>
  </conditionalFormatting>
  <conditionalFormatting sqref="Y6:Y31">
    <cfRule type="cellIs" dxfId="3" priority="7" operator="equal">
      <formula>TRUE</formula>
    </cfRule>
    <cfRule type="cellIs" dxfId="2" priority="8" operator="equal">
      <formula>FALSE</formula>
    </cfRule>
  </conditionalFormatting>
  <conditionalFormatting sqref="AQ6:AT31">
    <cfRule type="containsBlanks" dxfId="1" priority="5">
      <formula>LEN(TRIM(AQ6))=0</formula>
    </cfRule>
  </conditionalFormatting>
  <conditionalFormatting sqref="AQ34:AT42">
    <cfRule type="containsBlanks" dxfId="0" priority="6">
      <formula>LEN(TRIM(AQ34))=0</formula>
    </cfRule>
  </conditionalFormatting>
  <pageMargins left="0.7" right="0.7" top="0.75" bottom="0.75" header="0.3" footer="0.3"/>
  <pageSetup orientation="portrait" r:id="rId1"/>
  <headerFooter>
    <oddHeader>&amp;R&amp;"Arial"&amp;10&amp;K000000 ECB-RESTRICTED&amp;1#_x000D_</odd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9716B22A-67E6-48D1-B054-1E722ECFE24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'Sovereign credit spreads-calc'!J6:M6</xm:f>
              <xm:sqref>N6</xm:sqref>
            </x14:sparkline>
            <x14:sparkline>
              <xm:f>'Sovereign credit spreads-calc'!J7:M7</xm:f>
              <xm:sqref>N7</xm:sqref>
            </x14:sparkline>
            <x14:sparkline>
              <xm:f>'Sovereign credit spreads-calc'!J8:M8</xm:f>
              <xm:sqref>N8</xm:sqref>
            </x14:sparkline>
            <x14:sparkline>
              <xm:f>'Sovereign credit spreads-calc'!J9:M9</xm:f>
              <xm:sqref>N9</xm:sqref>
            </x14:sparkline>
            <x14:sparkline>
              <xm:f>'Sovereign credit spreads-calc'!J10:M10</xm:f>
              <xm:sqref>N10</xm:sqref>
            </x14:sparkline>
            <x14:sparkline>
              <xm:f>'Sovereign credit spreads-calc'!J11:M11</xm:f>
              <xm:sqref>N11</xm:sqref>
            </x14:sparkline>
            <x14:sparkline>
              <xm:f>'Sovereign credit spreads-calc'!J12:M12</xm:f>
              <xm:sqref>N12</xm:sqref>
            </x14:sparkline>
            <x14:sparkline>
              <xm:f>'Sovereign credit spreads-calc'!J13:M13</xm:f>
              <xm:sqref>N13</xm:sqref>
            </x14:sparkline>
            <x14:sparkline>
              <xm:f>'Sovereign credit spreads-calc'!J14:M14</xm:f>
              <xm:sqref>N14</xm:sqref>
            </x14:sparkline>
            <x14:sparkline>
              <xm:f>'Sovereign credit spreads-calc'!J15:M15</xm:f>
              <xm:sqref>N15</xm:sqref>
            </x14:sparkline>
            <x14:sparkline>
              <xm:f>'Sovereign credit spreads-calc'!J16:M16</xm:f>
              <xm:sqref>N16</xm:sqref>
            </x14:sparkline>
            <x14:sparkline>
              <xm:f>'Sovereign credit spreads-calc'!J17:M17</xm:f>
              <xm:sqref>N17</xm:sqref>
            </x14:sparkline>
            <x14:sparkline>
              <xm:f>'Sovereign credit spreads-calc'!J18:M18</xm:f>
              <xm:sqref>N18</xm:sqref>
            </x14:sparkline>
            <x14:sparkline>
              <xm:f>'Sovereign credit spreads-calc'!J19:M19</xm:f>
              <xm:sqref>N19</xm:sqref>
            </x14:sparkline>
            <x14:sparkline>
              <xm:f>'Sovereign credit spreads-calc'!J20:M20</xm:f>
              <xm:sqref>N20</xm:sqref>
            </x14:sparkline>
            <x14:sparkline>
              <xm:f>'Sovereign credit spreads-calc'!J21:M21</xm:f>
              <xm:sqref>N21</xm:sqref>
            </x14:sparkline>
            <x14:sparkline>
              <xm:f>'Sovereign credit spreads-calc'!J22:M22</xm:f>
              <xm:sqref>N22</xm:sqref>
            </x14:sparkline>
            <x14:sparkline>
              <xm:f>'Sovereign credit spreads-calc'!J23:M23</xm:f>
              <xm:sqref>N23</xm:sqref>
            </x14:sparkline>
            <x14:sparkline>
              <xm:f>'Sovereign credit spreads-calc'!J24:M24</xm:f>
              <xm:sqref>N24</xm:sqref>
            </x14:sparkline>
            <x14:sparkline>
              <xm:f>'Sovereign credit spreads-calc'!J25:M25</xm:f>
              <xm:sqref>N25</xm:sqref>
            </x14:sparkline>
            <x14:sparkline>
              <xm:f>'Sovereign credit spreads-calc'!J26:M26</xm:f>
              <xm:sqref>N26</xm:sqref>
            </x14:sparkline>
            <x14:sparkline>
              <xm:f>'Sovereign credit spreads-calc'!J27:M27</xm:f>
              <xm:sqref>N27</xm:sqref>
            </x14:sparkline>
            <x14:sparkline>
              <xm:f>'Sovereign credit spreads-calc'!J28:M28</xm:f>
              <xm:sqref>N28</xm:sqref>
            </x14:sparkline>
            <x14:sparkline>
              <xm:f>'Sovereign credit spreads-calc'!J29:M29</xm:f>
              <xm:sqref>N29</xm:sqref>
            </x14:sparkline>
            <x14:sparkline>
              <xm:f>'Sovereign credit spreads-calc'!J30:M30</xm:f>
              <xm:sqref>N30</xm:sqref>
            </x14:sparkline>
            <x14:sparkline>
              <xm:f>'Sovereign credit spreads-calc'!J31:M31</xm:f>
              <xm:sqref>N31</xm:sqref>
            </x14:sparkline>
            <x14:sparkline>
              <xm:f>'Sovereign credit spreads-calc'!J32:M32</xm:f>
              <xm:sqref>N32</xm:sqref>
            </x14:sparkline>
            <x14:sparkline>
              <xm:f>'Sovereign credit spreads-calc'!J33:M33</xm:f>
              <xm:sqref>N33</xm:sqref>
            </x14:sparkline>
            <x14:sparkline>
              <xm:f>'Sovereign credit spreads-calc'!J34:M34</xm:f>
              <xm:sqref>N34</xm:sqref>
            </x14:sparkline>
            <x14:sparkline>
              <xm:f>'Sovereign credit spreads-calc'!J35:M35</xm:f>
              <xm:sqref>N35</xm:sqref>
            </x14:sparkline>
            <x14:sparkline>
              <xm:f>'Sovereign credit spreads-calc'!J36:M36</xm:f>
              <xm:sqref>N36</xm:sqref>
            </x14:sparkline>
            <x14:sparkline>
              <xm:f>'Sovereign credit spreads-calc'!J37:M37</xm:f>
              <xm:sqref>N37</xm:sqref>
            </x14:sparkline>
            <x14:sparkline>
              <xm:f>'Sovereign credit spreads-calc'!J38:M38</xm:f>
              <xm:sqref>N38</xm:sqref>
            </x14:sparkline>
            <x14:sparkline>
              <xm:f>'Sovereign credit spreads-calc'!J39:M39</xm:f>
              <xm:sqref>N39</xm:sqref>
            </x14:sparkline>
            <x14:sparkline>
              <xm:f>'Sovereign credit spreads-calc'!J40:M40</xm:f>
              <xm:sqref>N40</xm:sqref>
            </x14:sparkline>
            <x14:sparkline>
              <xm:f>'Sovereign credit spreads-calc'!J41:M41</xm:f>
              <xm:sqref>N41</xm:sqref>
            </x14:sparkline>
            <x14:sparkline>
              <xm:f>'Sovereign credit spreads-calc'!J42:M42</xm:f>
              <xm:sqref>N42</xm:sqref>
            </x14:sparkline>
            <x14:sparkline>
              <xm:f>'Sovereign credit spreads-calc'!J43:M43</xm:f>
              <xm:sqref>N43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808D-6DCB-4C8A-B47A-F012A60C0BE5}">
  <sheetPr>
    <tabColor rgb="FFFF0000"/>
  </sheetPr>
  <dimension ref="A1:E66"/>
  <sheetViews>
    <sheetView showGridLines="0" topLeftCell="A28" zoomScale="80" zoomScaleNormal="80" workbookViewId="0"/>
  </sheetViews>
  <sheetFormatPr defaultColWidth="9.28515625" defaultRowHeight="15" x14ac:dyDescent="0.25"/>
  <cols>
    <col min="1" max="1" width="9.28515625" style="18"/>
    <col min="2" max="2" width="28.7109375" style="18" customWidth="1"/>
    <col min="3" max="3" width="62.42578125" style="18" bestFit="1" customWidth="1"/>
    <col min="4" max="4" width="25.28515625" style="18" bestFit="1" customWidth="1"/>
    <col min="5" max="5" width="16.85546875" style="18" bestFit="1" customWidth="1"/>
    <col min="6" max="6" width="15.28515625" style="18" customWidth="1"/>
    <col min="7" max="7" width="26.7109375" style="18" bestFit="1" customWidth="1"/>
    <col min="8" max="8" width="62.42578125" style="18" bestFit="1" customWidth="1"/>
    <col min="9" max="9" width="25.42578125" style="18" bestFit="1" customWidth="1"/>
    <col min="10" max="10" width="15.28515625" style="18" bestFit="1" customWidth="1"/>
    <col min="11" max="16384" width="9.28515625" style="18"/>
  </cols>
  <sheetData>
    <row r="1" spans="1:5" x14ac:dyDescent="0.25">
      <c r="A1" s="44"/>
      <c r="B1" s="44"/>
    </row>
    <row r="2" spans="1:5" ht="15.6" customHeight="1" thickBot="1" x14ac:dyDescent="0.3"/>
    <row r="3" spans="1:5" ht="42.6" customHeight="1" x14ac:dyDescent="0.25">
      <c r="B3" s="314" t="s">
        <v>190</v>
      </c>
      <c r="C3" s="315"/>
      <c r="D3" s="315"/>
      <c r="E3" s="316"/>
    </row>
    <row r="4" spans="1:5" ht="24.6" customHeight="1" x14ac:dyDescent="0.25">
      <c r="B4" s="45" t="s">
        <v>0</v>
      </c>
      <c r="C4" s="46" t="s">
        <v>2</v>
      </c>
      <c r="D4" s="46" t="s">
        <v>117</v>
      </c>
      <c r="E4" s="47" t="s">
        <v>118</v>
      </c>
    </row>
    <row r="5" spans="1:5" x14ac:dyDescent="0.25">
      <c r="B5" s="48" t="s">
        <v>8</v>
      </c>
      <c r="C5" s="8" t="s">
        <v>196</v>
      </c>
      <c r="D5" s="23" t="s">
        <v>119</v>
      </c>
      <c r="E5" s="239"/>
    </row>
    <row r="6" spans="1:5" x14ac:dyDescent="0.25">
      <c r="B6" s="4" t="s">
        <v>8</v>
      </c>
      <c r="C6" s="8" t="s">
        <v>120</v>
      </c>
      <c r="D6" s="49" t="s">
        <v>121</v>
      </c>
      <c r="E6" s="177">
        <v>6.473245860056549</v>
      </c>
    </row>
    <row r="7" spans="1:5" x14ac:dyDescent="0.25">
      <c r="B7" s="4" t="s">
        <v>8</v>
      </c>
      <c r="C7" s="8" t="s">
        <v>124</v>
      </c>
      <c r="D7" s="49" t="s">
        <v>125</v>
      </c>
      <c r="E7" s="177">
        <v>17.88088107062805</v>
      </c>
    </row>
    <row r="8" spans="1:5" x14ac:dyDescent="0.25">
      <c r="B8" s="4" t="s">
        <v>8</v>
      </c>
      <c r="C8" s="8" t="s">
        <v>127</v>
      </c>
      <c r="D8" s="49" t="s">
        <v>128</v>
      </c>
      <c r="E8" s="177">
        <v>14.688772486376211</v>
      </c>
    </row>
    <row r="9" spans="1:5" x14ac:dyDescent="0.25">
      <c r="B9" s="4" t="s">
        <v>8</v>
      </c>
      <c r="C9" s="8" t="s">
        <v>129</v>
      </c>
      <c r="D9" s="49" t="s">
        <v>130</v>
      </c>
      <c r="E9" s="177">
        <v>3.3620972542736118</v>
      </c>
    </row>
    <row r="10" spans="1:5" x14ac:dyDescent="0.25">
      <c r="B10" s="13" t="s">
        <v>8</v>
      </c>
      <c r="C10" s="15" t="s">
        <v>195</v>
      </c>
      <c r="D10" s="91" t="s">
        <v>148</v>
      </c>
      <c r="E10" s="178">
        <v>11.41058562585439</v>
      </c>
    </row>
    <row r="11" spans="1:5" x14ac:dyDescent="0.25">
      <c r="B11" s="4" t="s">
        <v>26</v>
      </c>
      <c r="C11" s="8" t="s">
        <v>131</v>
      </c>
      <c r="D11" s="49" t="s">
        <v>132</v>
      </c>
      <c r="E11" s="177">
        <v>1.9312264975110709</v>
      </c>
    </row>
    <row r="12" spans="1:5" x14ac:dyDescent="0.25">
      <c r="B12" s="4" t="s">
        <v>26</v>
      </c>
      <c r="C12" s="8" t="s">
        <v>194</v>
      </c>
      <c r="D12" s="49" t="s">
        <v>126</v>
      </c>
      <c r="E12" s="177">
        <v>9.3349880017298155</v>
      </c>
    </row>
    <row r="13" spans="1:5" x14ac:dyDescent="0.25">
      <c r="B13" s="4" t="s">
        <v>26</v>
      </c>
      <c r="C13" s="8" t="s">
        <v>122</v>
      </c>
      <c r="D13" s="49" t="s">
        <v>123</v>
      </c>
      <c r="E13" s="177">
        <v>9.8897861787869754</v>
      </c>
    </row>
    <row r="14" spans="1:5" x14ac:dyDescent="0.25">
      <c r="B14" s="4" t="s">
        <v>26</v>
      </c>
      <c r="C14" s="8" t="s">
        <v>133</v>
      </c>
      <c r="D14" s="49" t="s">
        <v>134</v>
      </c>
      <c r="E14" s="177">
        <v>5.396534850948723</v>
      </c>
    </row>
    <row r="15" spans="1:5" x14ac:dyDescent="0.25">
      <c r="B15" s="4" t="s">
        <v>26</v>
      </c>
      <c r="C15" s="8" t="s">
        <v>135</v>
      </c>
      <c r="D15" s="49" t="s">
        <v>136</v>
      </c>
      <c r="E15" s="177">
        <v>45.088590365724677</v>
      </c>
    </row>
    <row r="16" spans="1:5" x14ac:dyDescent="0.25">
      <c r="B16" s="4" t="s">
        <v>26</v>
      </c>
      <c r="C16" s="8" t="s">
        <v>137</v>
      </c>
      <c r="D16" s="49" t="s">
        <v>138</v>
      </c>
      <c r="E16" s="177">
        <v>20.821490264683359</v>
      </c>
    </row>
    <row r="17" spans="2:5" x14ac:dyDescent="0.25">
      <c r="B17" s="92" t="s">
        <v>36</v>
      </c>
      <c r="C17" s="12" t="s">
        <v>149</v>
      </c>
      <c r="D17" s="94" t="s">
        <v>150</v>
      </c>
      <c r="E17" s="179">
        <v>-5.6543878839829649</v>
      </c>
    </row>
    <row r="18" spans="2:5" x14ac:dyDescent="0.25">
      <c r="B18" s="123" t="s">
        <v>36</v>
      </c>
      <c r="C18" s="124" t="s">
        <v>139</v>
      </c>
      <c r="D18" s="125" t="s">
        <v>140</v>
      </c>
      <c r="E18" s="180">
        <v>9.2458459180084756</v>
      </c>
    </row>
    <row r="19" spans="2:5" x14ac:dyDescent="0.25">
      <c r="B19" s="48" t="s">
        <v>41</v>
      </c>
      <c r="C19" s="8" t="s">
        <v>151</v>
      </c>
      <c r="D19" s="23" t="s">
        <v>152</v>
      </c>
      <c r="E19" s="179">
        <v>9.1987064124173248</v>
      </c>
    </row>
    <row r="20" spans="2:5" x14ac:dyDescent="0.25">
      <c r="B20" s="48" t="s">
        <v>41</v>
      </c>
      <c r="C20" s="8" t="s">
        <v>153</v>
      </c>
      <c r="D20" s="23" t="s">
        <v>154</v>
      </c>
      <c r="E20" s="178">
        <v>8.3690351769066424</v>
      </c>
    </row>
    <row r="21" spans="2:5" x14ac:dyDescent="0.25">
      <c r="B21" s="92" t="s">
        <v>46</v>
      </c>
      <c r="C21" s="12" t="s">
        <v>155</v>
      </c>
      <c r="D21" s="94" t="s">
        <v>156</v>
      </c>
      <c r="E21" s="177">
        <v>-17.213267632133469</v>
      </c>
    </row>
    <row r="22" spans="2:5" x14ac:dyDescent="0.25">
      <c r="B22" s="48" t="s">
        <v>46</v>
      </c>
      <c r="C22" s="8" t="s">
        <v>157</v>
      </c>
      <c r="D22" s="23" t="s">
        <v>158</v>
      </c>
      <c r="E22" s="177">
        <v>-18.30211287423829</v>
      </c>
    </row>
    <row r="23" spans="2:5" x14ac:dyDescent="0.25">
      <c r="B23" s="93" t="s">
        <v>46</v>
      </c>
      <c r="C23" s="15" t="s">
        <v>159</v>
      </c>
      <c r="D23" s="24" t="s">
        <v>160</v>
      </c>
      <c r="E23" s="178">
        <v>-7.3183299069591019</v>
      </c>
    </row>
    <row r="24" spans="2:5" x14ac:dyDescent="0.25">
      <c r="B24" s="48" t="s">
        <v>53</v>
      </c>
      <c r="C24" s="8" t="s">
        <v>161</v>
      </c>
      <c r="D24" s="23" t="s">
        <v>162</v>
      </c>
      <c r="E24" s="177">
        <v>-3.997325392057542</v>
      </c>
    </row>
    <row r="25" spans="2:5" x14ac:dyDescent="0.25">
      <c r="B25" s="48" t="s">
        <v>53</v>
      </c>
      <c r="C25" s="8" t="s">
        <v>163</v>
      </c>
      <c r="D25" s="23" t="s">
        <v>164</v>
      </c>
      <c r="E25" s="177">
        <v>-0.72554658339393818</v>
      </c>
    </row>
    <row r="26" spans="2:5" x14ac:dyDescent="0.25">
      <c r="B26" s="48" t="s">
        <v>53</v>
      </c>
      <c r="C26" s="8" t="s">
        <v>165</v>
      </c>
      <c r="D26" s="23" t="s">
        <v>166</v>
      </c>
      <c r="E26" s="177">
        <v>-1.6833624533656359</v>
      </c>
    </row>
    <row r="27" spans="2:5" x14ac:dyDescent="0.25">
      <c r="B27" s="48" t="s">
        <v>53</v>
      </c>
      <c r="C27" s="8" t="s">
        <v>167</v>
      </c>
      <c r="D27" s="23" t="s">
        <v>168</v>
      </c>
      <c r="E27" s="177">
        <v>-7.6462604107578933</v>
      </c>
    </row>
    <row r="28" spans="2:5" x14ac:dyDescent="0.25">
      <c r="B28" s="48" t="s">
        <v>53</v>
      </c>
      <c r="C28" s="8" t="s">
        <v>169</v>
      </c>
      <c r="D28" s="23" t="s">
        <v>170</v>
      </c>
      <c r="E28" s="177">
        <v>-10.435030450525231</v>
      </c>
    </row>
    <row r="29" spans="2:5" x14ac:dyDescent="0.25">
      <c r="B29" s="48" t="s">
        <v>53</v>
      </c>
      <c r="C29" s="8" t="s">
        <v>171</v>
      </c>
      <c r="D29" s="23" t="s">
        <v>172</v>
      </c>
      <c r="E29" s="177">
        <v>-4.9432460463393211</v>
      </c>
    </row>
    <row r="30" spans="2:5" x14ac:dyDescent="0.25">
      <c r="B30" s="48" t="s">
        <v>53</v>
      </c>
      <c r="C30" s="8" t="s">
        <v>173</v>
      </c>
      <c r="D30" s="23" t="s">
        <v>174</v>
      </c>
      <c r="E30" s="177">
        <v>-4.6888855883276586</v>
      </c>
    </row>
    <row r="31" spans="2:5" x14ac:dyDescent="0.25">
      <c r="B31" s="48" t="s">
        <v>53</v>
      </c>
      <c r="C31" s="8" t="s">
        <v>175</v>
      </c>
      <c r="D31" s="23" t="s">
        <v>176</v>
      </c>
      <c r="E31" s="177">
        <v>-6.2389362590627062</v>
      </c>
    </row>
    <row r="32" spans="2:5" x14ac:dyDescent="0.25">
      <c r="B32" s="48" t="s">
        <v>53</v>
      </c>
      <c r="C32" s="8" t="s">
        <v>177</v>
      </c>
      <c r="D32" s="23" t="s">
        <v>178</v>
      </c>
      <c r="E32" s="177">
        <v>-2.6351635905266249</v>
      </c>
    </row>
    <row r="33" spans="2:5" ht="15.75" thickBot="1" x14ac:dyDescent="0.3">
      <c r="B33" s="95" t="s">
        <v>70</v>
      </c>
      <c r="C33" s="82" t="s">
        <v>179</v>
      </c>
      <c r="D33" s="96" t="s">
        <v>180</v>
      </c>
      <c r="E33" s="181">
        <v>-10.55313711389439</v>
      </c>
    </row>
    <row r="35" spans="2:5" ht="15.75" thickBot="1" x14ac:dyDescent="0.3"/>
    <row r="36" spans="2:5" ht="41.25" customHeight="1" x14ac:dyDescent="0.25">
      <c r="B36" s="314" t="s">
        <v>191</v>
      </c>
      <c r="C36" s="315"/>
      <c r="D36" s="315"/>
      <c r="E36" s="316"/>
    </row>
    <row r="37" spans="2:5" x14ac:dyDescent="0.25">
      <c r="B37" s="45" t="s">
        <v>0</v>
      </c>
      <c r="C37" s="46" t="s">
        <v>2</v>
      </c>
      <c r="D37" s="46" t="s">
        <v>117</v>
      </c>
      <c r="E37" s="47" t="s">
        <v>118</v>
      </c>
    </row>
    <row r="38" spans="2:5" x14ac:dyDescent="0.25">
      <c r="B38" s="48" t="s">
        <v>8</v>
      </c>
      <c r="C38" s="8" t="s">
        <v>196</v>
      </c>
      <c r="D38" s="23" t="s">
        <v>119</v>
      </c>
      <c r="E38" s="239"/>
    </row>
    <row r="39" spans="2:5" x14ac:dyDescent="0.25">
      <c r="B39" s="48" t="s">
        <v>8</v>
      </c>
      <c r="C39" s="8" t="s">
        <v>120</v>
      </c>
      <c r="D39" s="49" t="s">
        <v>121</v>
      </c>
      <c r="E39" s="177">
        <v>-4.9007440573864249</v>
      </c>
    </row>
    <row r="40" spans="2:5" x14ac:dyDescent="0.25">
      <c r="B40" s="48" t="s">
        <v>8</v>
      </c>
      <c r="C40" s="8" t="s">
        <v>124</v>
      </c>
      <c r="D40" s="49" t="s">
        <v>125</v>
      </c>
      <c r="E40" s="177">
        <v>-6.6704456694865799</v>
      </c>
    </row>
    <row r="41" spans="2:5" x14ac:dyDescent="0.25">
      <c r="B41" s="48" t="s">
        <v>8</v>
      </c>
      <c r="C41" s="8" t="s">
        <v>127</v>
      </c>
      <c r="D41" s="49" t="s">
        <v>128</v>
      </c>
      <c r="E41" s="177">
        <v>-3.6774016645361209</v>
      </c>
    </row>
    <row r="42" spans="2:5" x14ac:dyDescent="0.25">
      <c r="B42" s="48" t="s">
        <v>8</v>
      </c>
      <c r="C42" s="8" t="s">
        <v>129</v>
      </c>
      <c r="D42" s="49" t="s">
        <v>130</v>
      </c>
      <c r="E42" s="177">
        <v>-2.254457619995224</v>
      </c>
    </row>
    <row r="43" spans="2:5" x14ac:dyDescent="0.25">
      <c r="B43" s="48" t="s">
        <v>8</v>
      </c>
      <c r="C43" s="15" t="s">
        <v>195</v>
      </c>
      <c r="D43" s="91" t="s">
        <v>148</v>
      </c>
      <c r="E43" s="178">
        <v>-1.858707265484723</v>
      </c>
    </row>
    <row r="44" spans="2:5" x14ac:dyDescent="0.25">
      <c r="B44" s="92" t="s">
        <v>26</v>
      </c>
      <c r="C44" s="8" t="s">
        <v>131</v>
      </c>
      <c r="D44" s="49" t="s">
        <v>132</v>
      </c>
      <c r="E44" s="177">
        <v>-1.3738750445195</v>
      </c>
    </row>
    <row r="45" spans="2:5" x14ac:dyDescent="0.25">
      <c r="B45" s="48" t="s">
        <v>26</v>
      </c>
      <c r="C45" s="8" t="s">
        <v>194</v>
      </c>
      <c r="D45" s="49" t="s">
        <v>126</v>
      </c>
      <c r="E45" s="177">
        <v>-7.9114360407578372</v>
      </c>
    </row>
    <row r="46" spans="2:5" x14ac:dyDescent="0.25">
      <c r="B46" s="48" t="s">
        <v>26</v>
      </c>
      <c r="C46" s="8" t="s">
        <v>122</v>
      </c>
      <c r="D46" s="49" t="s">
        <v>123</v>
      </c>
      <c r="E46" s="177">
        <v>-4.7108175279323046</v>
      </c>
    </row>
    <row r="47" spans="2:5" x14ac:dyDescent="0.25">
      <c r="B47" s="48" t="s">
        <v>26</v>
      </c>
      <c r="C47" s="8" t="s">
        <v>133</v>
      </c>
      <c r="D47" s="49" t="s">
        <v>134</v>
      </c>
      <c r="E47" s="177">
        <v>-8.8809278222841979</v>
      </c>
    </row>
    <row r="48" spans="2:5" x14ac:dyDescent="0.25">
      <c r="B48" s="48" t="s">
        <v>26</v>
      </c>
      <c r="C48" s="8" t="s">
        <v>135</v>
      </c>
      <c r="D48" s="49" t="s">
        <v>136</v>
      </c>
      <c r="E48" s="177">
        <v>-39.672082197079611</v>
      </c>
    </row>
    <row r="49" spans="2:5" x14ac:dyDescent="0.25">
      <c r="B49" s="93" t="s">
        <v>26</v>
      </c>
      <c r="C49" s="8" t="s">
        <v>137</v>
      </c>
      <c r="D49" s="49" t="s">
        <v>138</v>
      </c>
      <c r="E49" s="177">
        <v>-4.2824865813543136</v>
      </c>
    </row>
    <row r="50" spans="2:5" x14ac:dyDescent="0.25">
      <c r="B50" s="92" t="s">
        <v>36</v>
      </c>
      <c r="C50" s="12" t="s">
        <v>149</v>
      </c>
      <c r="D50" s="94" t="s">
        <v>150</v>
      </c>
      <c r="E50" s="179">
        <v>9.0526338376136817</v>
      </c>
    </row>
    <row r="51" spans="2:5" x14ac:dyDescent="0.25">
      <c r="B51" s="93" t="s">
        <v>36</v>
      </c>
      <c r="C51" s="15" t="s">
        <v>139</v>
      </c>
      <c r="D51" s="24" t="s">
        <v>140</v>
      </c>
      <c r="E51" s="180">
        <v>-12.16766856495066</v>
      </c>
    </row>
    <row r="52" spans="2:5" x14ac:dyDescent="0.25">
      <c r="B52" s="92" t="s">
        <v>41</v>
      </c>
      <c r="C52" s="8" t="s">
        <v>151</v>
      </c>
      <c r="D52" s="23" t="s">
        <v>152</v>
      </c>
      <c r="E52" s="177">
        <v>-13.37571871431815</v>
      </c>
    </row>
    <row r="53" spans="2:5" x14ac:dyDescent="0.25">
      <c r="B53" s="93" t="s">
        <v>41</v>
      </c>
      <c r="C53" s="8" t="s">
        <v>153</v>
      </c>
      <c r="D53" s="23" t="s">
        <v>154</v>
      </c>
      <c r="E53" s="177">
        <v>-13.45883740846075</v>
      </c>
    </row>
    <row r="54" spans="2:5" x14ac:dyDescent="0.25">
      <c r="B54" s="92" t="s">
        <v>46</v>
      </c>
      <c r="C54" s="12" t="s">
        <v>155</v>
      </c>
      <c r="D54" s="94" t="s">
        <v>156</v>
      </c>
      <c r="E54" s="179">
        <v>18.43463820372309</v>
      </c>
    </row>
    <row r="55" spans="2:5" x14ac:dyDescent="0.25">
      <c r="B55" s="48" t="s">
        <v>46</v>
      </c>
      <c r="C55" s="8" t="s">
        <v>157</v>
      </c>
      <c r="D55" s="23" t="s">
        <v>158</v>
      </c>
      <c r="E55" s="177">
        <v>14.427771846963999</v>
      </c>
    </row>
    <row r="56" spans="2:5" x14ac:dyDescent="0.25">
      <c r="B56" s="93" t="s">
        <v>46</v>
      </c>
      <c r="C56" s="15" t="s">
        <v>159</v>
      </c>
      <c r="D56" s="24" t="s">
        <v>160</v>
      </c>
      <c r="E56" s="178">
        <v>12.031368292992431</v>
      </c>
    </row>
    <row r="57" spans="2:5" x14ac:dyDescent="0.25">
      <c r="B57" s="92" t="s">
        <v>53</v>
      </c>
      <c r="C57" s="8" t="s">
        <v>161</v>
      </c>
      <c r="D57" s="23" t="s">
        <v>162</v>
      </c>
      <c r="E57" s="177">
        <v>6.9196587353657533</v>
      </c>
    </row>
    <row r="58" spans="2:5" x14ac:dyDescent="0.25">
      <c r="B58" s="48" t="s">
        <v>53</v>
      </c>
      <c r="C58" s="8" t="s">
        <v>163</v>
      </c>
      <c r="D58" s="23" t="s">
        <v>164</v>
      </c>
      <c r="E58" s="177">
        <v>0.71102823272459426</v>
      </c>
    </row>
    <row r="59" spans="2:5" x14ac:dyDescent="0.25">
      <c r="B59" s="48" t="s">
        <v>53</v>
      </c>
      <c r="C59" s="8" t="s">
        <v>165</v>
      </c>
      <c r="D59" s="23" t="s">
        <v>166</v>
      </c>
      <c r="E59" s="177">
        <v>8.3952684953254817</v>
      </c>
    </row>
    <row r="60" spans="2:5" x14ac:dyDescent="0.25">
      <c r="B60" s="48" t="s">
        <v>53</v>
      </c>
      <c r="C60" s="8" t="s">
        <v>167</v>
      </c>
      <c r="D60" s="23" t="s">
        <v>168</v>
      </c>
      <c r="E60" s="177">
        <v>14.114768417618921</v>
      </c>
    </row>
    <row r="61" spans="2:5" x14ac:dyDescent="0.25">
      <c r="B61" s="48" t="s">
        <v>53</v>
      </c>
      <c r="C61" s="8" t="s">
        <v>169</v>
      </c>
      <c r="D61" s="23" t="s">
        <v>170</v>
      </c>
      <c r="E61" s="177">
        <v>11.329999239621671</v>
      </c>
    </row>
    <row r="62" spans="2:5" x14ac:dyDescent="0.25">
      <c r="B62" s="48" t="s">
        <v>53</v>
      </c>
      <c r="C62" s="8" t="s">
        <v>171</v>
      </c>
      <c r="D62" s="23" t="s">
        <v>172</v>
      </c>
      <c r="E62" s="177">
        <v>5.6037486386912487</v>
      </c>
    </row>
    <row r="63" spans="2:5" x14ac:dyDescent="0.25">
      <c r="B63" s="48" t="s">
        <v>53</v>
      </c>
      <c r="C63" s="8" t="s">
        <v>173</v>
      </c>
      <c r="D63" s="23" t="s">
        <v>174</v>
      </c>
      <c r="E63" s="177">
        <v>4.7784895597553749</v>
      </c>
    </row>
    <row r="64" spans="2:5" x14ac:dyDescent="0.25">
      <c r="B64" s="48" t="s">
        <v>53</v>
      </c>
      <c r="C64" s="8" t="s">
        <v>175</v>
      </c>
      <c r="D64" s="23" t="s">
        <v>176</v>
      </c>
      <c r="E64" s="177">
        <v>9.2973939653350808</v>
      </c>
    </row>
    <row r="65" spans="2:5" x14ac:dyDescent="0.25">
      <c r="B65" s="93" t="s">
        <v>53</v>
      </c>
      <c r="C65" s="8" t="s">
        <v>177</v>
      </c>
      <c r="D65" s="23" t="s">
        <v>178</v>
      </c>
      <c r="E65" s="177">
        <v>7.1800790830063068</v>
      </c>
    </row>
    <row r="66" spans="2:5" ht="15.75" thickBot="1" x14ac:dyDescent="0.3">
      <c r="B66" s="97" t="s">
        <v>70</v>
      </c>
      <c r="C66" s="82" t="s">
        <v>179</v>
      </c>
      <c r="D66" s="96" t="s">
        <v>180</v>
      </c>
      <c r="E66" s="181">
        <v>17.228063191571749</v>
      </c>
    </row>
  </sheetData>
  <mergeCells count="2">
    <mergeCell ref="B3:E3"/>
    <mergeCell ref="B36:E36"/>
  </mergeCells>
  <pageMargins left="0.7" right="0.7" top="0.75" bottom="0.75" header="0.3" footer="0.3"/>
  <pageSetup paperSize="9" orientation="portrait" r:id="rId1"/>
  <headerFooter>
    <oddHeader>&amp;R&amp;"Arial"&amp;10&amp;K000000 ECB-RESTRICTED&amp;1#_x000D_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DD47-F317-4187-8B63-F95262C55BF5}">
  <sheetPr>
    <tabColor rgb="FFFF0000"/>
  </sheetPr>
  <dimension ref="B1:F19"/>
  <sheetViews>
    <sheetView showGridLines="0" zoomScale="115" zoomScaleNormal="115" workbookViewId="0"/>
  </sheetViews>
  <sheetFormatPr defaultColWidth="9.28515625" defaultRowHeight="15" x14ac:dyDescent="0.25"/>
  <cols>
    <col min="1" max="1" width="9.28515625" style="18"/>
    <col min="2" max="2" width="9.7109375" style="18" customWidth="1"/>
    <col min="3" max="3" width="19.140625" style="18" customWidth="1"/>
    <col min="4" max="4" width="13.5703125" style="18" customWidth="1"/>
    <col min="5" max="6" width="9.7109375" style="18" customWidth="1"/>
    <col min="7" max="7" width="9.28515625" style="18"/>
    <col min="8" max="8" width="7.5703125" style="18" customWidth="1"/>
    <col min="9" max="16384" width="9.28515625" style="18"/>
  </cols>
  <sheetData>
    <row r="1" spans="2:6" ht="15.75" thickBot="1" x14ac:dyDescent="0.3">
      <c r="B1" s="332"/>
      <c r="C1" s="332"/>
      <c r="D1" s="332"/>
      <c r="E1" s="332"/>
      <c r="F1" s="332"/>
    </row>
    <row r="2" spans="2:6" ht="34.5" customHeight="1" x14ac:dyDescent="0.25">
      <c r="B2" s="314" t="s">
        <v>184</v>
      </c>
      <c r="C2" s="315"/>
      <c r="D2" s="315"/>
      <c r="E2" s="315"/>
      <c r="F2" s="316"/>
    </row>
    <row r="3" spans="2:6" x14ac:dyDescent="0.25">
      <c r="B3" s="86"/>
      <c r="C3" s="3" t="s">
        <v>4</v>
      </c>
      <c r="D3" s="87" t="s">
        <v>5</v>
      </c>
      <c r="E3" s="3" t="s">
        <v>6</v>
      </c>
      <c r="F3" s="88" t="s">
        <v>7</v>
      </c>
    </row>
    <row r="4" spans="2:6" x14ac:dyDescent="0.25">
      <c r="B4" s="89" t="s">
        <v>141</v>
      </c>
      <c r="C4" s="54">
        <v>7.7769459806091915E-2</v>
      </c>
      <c r="D4" s="147">
        <v>9.7051592906567341E-2</v>
      </c>
      <c r="E4" s="90">
        <v>0.12468719610806109</v>
      </c>
      <c r="F4" s="150">
        <v>0.20269022445728194</v>
      </c>
    </row>
    <row r="5" spans="2:6" x14ac:dyDescent="0.25">
      <c r="B5" s="89" t="s">
        <v>142</v>
      </c>
      <c r="C5" s="54">
        <v>9.5279455957392359E-2</v>
      </c>
      <c r="D5" s="148">
        <v>0.17181279133275157</v>
      </c>
      <c r="E5" s="90">
        <v>0.20935807286329824</v>
      </c>
      <c r="F5" s="151">
        <v>0.29103001072801554</v>
      </c>
    </row>
    <row r="6" spans="2:6" x14ac:dyDescent="0.25">
      <c r="B6" s="89" t="s">
        <v>143</v>
      </c>
      <c r="C6" s="54">
        <v>8.1838342217914861E-2</v>
      </c>
      <c r="D6" s="148">
        <v>0.10761569435788337</v>
      </c>
      <c r="E6" s="90">
        <v>0.12382660698781217</v>
      </c>
      <c r="F6" s="151">
        <v>0.21468159704205414</v>
      </c>
    </row>
    <row r="7" spans="2:6" x14ac:dyDescent="0.25">
      <c r="B7" s="89" t="s">
        <v>144</v>
      </c>
      <c r="C7" s="54">
        <v>8.9949810307956762E-2</v>
      </c>
      <c r="D7" s="148">
        <v>0.14935286795705865</v>
      </c>
      <c r="E7" s="90">
        <v>0.17129358971979694</v>
      </c>
      <c r="F7" s="151">
        <v>0.26396710728469575</v>
      </c>
    </row>
    <row r="8" spans="2:6" x14ac:dyDescent="0.25">
      <c r="B8" s="51" t="s">
        <v>145</v>
      </c>
      <c r="C8" s="56">
        <v>7.8293185295456105E-2</v>
      </c>
      <c r="D8" s="149">
        <v>0.12556615341143049</v>
      </c>
      <c r="E8" s="57">
        <v>0.16529348241732603</v>
      </c>
      <c r="F8" s="152">
        <v>0.20502081142322157</v>
      </c>
    </row>
    <row r="9" spans="2:6" ht="15.75" thickBot="1" x14ac:dyDescent="0.3">
      <c r="B9" s="115" t="s">
        <v>146</v>
      </c>
      <c r="C9" s="59">
        <v>8.46260507169624E-2</v>
      </c>
      <c r="D9" s="153">
        <v>0.13027981999313828</v>
      </c>
      <c r="E9" s="59">
        <v>0.1588917896192589</v>
      </c>
      <c r="F9" s="154">
        <v>0.23547795018705378</v>
      </c>
    </row>
    <row r="11" spans="2:6" ht="15.75" thickBot="1" x14ac:dyDescent="0.3"/>
    <row r="12" spans="2:6" ht="42.6" customHeight="1" x14ac:dyDescent="0.25">
      <c r="B12" s="314" t="s">
        <v>185</v>
      </c>
      <c r="C12" s="315"/>
      <c r="D12" s="316"/>
    </row>
    <row r="13" spans="2:6" x14ac:dyDescent="0.25">
      <c r="B13" s="51"/>
      <c r="C13" s="3" t="s">
        <v>6</v>
      </c>
      <c r="D13" s="52" t="s">
        <v>7</v>
      </c>
    </row>
    <row r="14" spans="2:6" x14ac:dyDescent="0.25">
      <c r="B14" s="145" t="s">
        <v>141</v>
      </c>
      <c r="C14" s="147">
        <v>0.44457341130690392</v>
      </c>
      <c r="D14" s="53">
        <v>0.53412811439995678</v>
      </c>
    </row>
    <row r="15" spans="2:6" x14ac:dyDescent="0.25">
      <c r="B15" s="89" t="s">
        <v>142</v>
      </c>
      <c r="C15" s="148">
        <v>0.47667520842545241</v>
      </c>
      <c r="D15" s="55">
        <v>0.55958895192379043</v>
      </c>
    </row>
    <row r="16" spans="2:6" x14ac:dyDescent="0.25">
      <c r="B16" s="89" t="s">
        <v>143</v>
      </c>
      <c r="C16" s="148">
        <v>0.4471560493242277</v>
      </c>
      <c r="D16" s="55">
        <v>0.52663347584950049</v>
      </c>
    </row>
    <row r="17" spans="2:4" x14ac:dyDescent="0.25">
      <c r="B17" s="89" t="s">
        <v>144</v>
      </c>
      <c r="C17" s="148">
        <v>0.49553615753999486</v>
      </c>
      <c r="D17" s="55">
        <v>0.58194899244057685</v>
      </c>
    </row>
    <row r="18" spans="2:4" x14ac:dyDescent="0.25">
      <c r="B18" s="51" t="s">
        <v>145</v>
      </c>
      <c r="C18" s="149">
        <v>0.4638205441166684</v>
      </c>
      <c r="D18" s="58">
        <v>0.52238150727421639</v>
      </c>
    </row>
    <row r="19" spans="2:4" ht="15.75" thickBot="1" x14ac:dyDescent="0.3">
      <c r="B19" s="146" t="s">
        <v>146</v>
      </c>
      <c r="C19" s="153">
        <v>0.46555227414264949</v>
      </c>
      <c r="D19" s="60">
        <v>0.54493620837760814</v>
      </c>
    </row>
  </sheetData>
  <mergeCells count="3">
    <mergeCell ref="B1:F1"/>
    <mergeCell ref="B2:F2"/>
    <mergeCell ref="B12:D12"/>
  </mergeCells>
  <pageMargins left="0.7" right="0.7" top="0.75" bottom="0.75" header="0.3" footer="0.3"/>
  <pageSetup orientation="portrait" horizontalDpi="1200" verticalDpi="1200" r:id="rId1"/>
  <headerFooter>
    <oddHeader>&amp;R&amp;"Arial"&amp;10&amp;K000000 ECB-RESTRICTED&amp;1#_x000D_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F1847-3EF1-478E-B2B9-9137730532E8}">
  <sheetPr>
    <tabColor rgb="FFFF0000"/>
  </sheetPr>
  <dimension ref="B1:F23"/>
  <sheetViews>
    <sheetView zoomScale="115" zoomScaleNormal="115" workbookViewId="0"/>
  </sheetViews>
  <sheetFormatPr defaultColWidth="8.7109375" defaultRowHeight="15" x14ac:dyDescent="0.25"/>
  <cols>
    <col min="1" max="1" width="8.7109375" style="18"/>
    <col min="2" max="2" width="15.7109375" style="18" bestFit="1" customWidth="1"/>
    <col min="3" max="16384" width="8.7109375" style="18"/>
  </cols>
  <sheetData>
    <row r="1" spans="2:6" ht="15.75" thickBot="1" x14ac:dyDescent="0.3"/>
    <row r="2" spans="2:6" ht="34.9" customHeight="1" x14ac:dyDescent="0.25">
      <c r="B2" s="314" t="s">
        <v>197</v>
      </c>
      <c r="C2" s="315"/>
      <c r="D2" s="315"/>
      <c r="E2" s="315"/>
      <c r="F2" s="316"/>
    </row>
    <row r="3" spans="2:6" x14ac:dyDescent="0.25">
      <c r="B3" s="1" t="s">
        <v>0</v>
      </c>
      <c r="C3" s="3" t="s">
        <v>103</v>
      </c>
      <c r="D3" s="3" t="s">
        <v>104</v>
      </c>
      <c r="E3" s="3" t="s">
        <v>105</v>
      </c>
      <c r="F3" s="112" t="s">
        <v>106</v>
      </c>
    </row>
    <row r="4" spans="2:6" x14ac:dyDescent="0.25">
      <c r="B4" s="80" t="s">
        <v>8</v>
      </c>
      <c r="C4" s="131">
        <v>99.544028241377987</v>
      </c>
      <c r="D4" s="136">
        <v>112.71856800518853</v>
      </c>
      <c r="E4" s="131">
        <v>161.95639118318093</v>
      </c>
      <c r="F4" s="139">
        <v>216.30024469054985</v>
      </c>
    </row>
    <row r="5" spans="2:6" x14ac:dyDescent="0.25">
      <c r="B5" s="81" t="s">
        <v>36</v>
      </c>
      <c r="C5" s="140">
        <v>104.97172059311688</v>
      </c>
      <c r="D5" s="137">
        <v>121.16128502273375</v>
      </c>
      <c r="E5" s="140">
        <v>181.66730079292938</v>
      </c>
      <c r="F5" s="141">
        <v>248.44787404133706</v>
      </c>
    </row>
    <row r="6" spans="2:6" x14ac:dyDescent="0.25">
      <c r="B6" s="116" t="s">
        <v>53</v>
      </c>
      <c r="C6" s="132">
        <v>125.63174605347692</v>
      </c>
      <c r="D6" s="138">
        <v>145.00766211587779</v>
      </c>
      <c r="E6" s="133">
        <v>217.4221787590138</v>
      </c>
      <c r="F6" s="142">
        <v>297.34618088306485</v>
      </c>
    </row>
    <row r="7" spans="2:6" ht="15.75" thickBot="1" x14ac:dyDescent="0.3">
      <c r="B7" s="117" t="s">
        <v>102</v>
      </c>
      <c r="C7" s="134">
        <v>110.04916496265726</v>
      </c>
      <c r="D7" s="143">
        <v>126.29583838126671</v>
      </c>
      <c r="E7" s="135">
        <v>187.01529024504137</v>
      </c>
      <c r="F7" s="144">
        <v>254.03143320498393</v>
      </c>
    </row>
    <row r="23" spans="6:6" x14ac:dyDescent="0.25">
      <c r="F23" s="18" t="s">
        <v>267</v>
      </c>
    </row>
  </sheetData>
  <mergeCells count="1">
    <mergeCell ref="B2:F2"/>
  </mergeCells>
  <pageMargins left="0.7" right="0.7" top="0.75" bottom="0.75" header="0.3" footer="0.3"/>
  <pageSetup paperSize="9" orientation="portrait" r:id="rId1"/>
  <headerFooter>
    <oddHeader>&amp;R&amp;"Arial"&amp;10&amp;K000000 ECB-RESTRICTED&amp;1#_x000D_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506F-5218-4FC0-8D14-F6A85842E4BB}">
  <sheetPr>
    <tabColor rgb="FFFF0000"/>
  </sheetPr>
  <dimension ref="A1:F122"/>
  <sheetViews>
    <sheetView showGridLines="0" tabSelected="1" zoomScale="70" zoomScaleNormal="70" zoomScalePageLayoutView="70" workbookViewId="0">
      <selection activeCell="C12" sqref="C12"/>
    </sheetView>
  </sheetViews>
  <sheetFormatPr defaultColWidth="9.28515625" defaultRowHeight="15" x14ac:dyDescent="0.25"/>
  <cols>
    <col min="1" max="1" width="9.28515625" style="18"/>
    <col min="2" max="2" width="22.85546875" style="18" customWidth="1"/>
    <col min="3" max="3" width="25" style="18" customWidth="1"/>
    <col min="4" max="4" width="23.28515625" style="18" customWidth="1"/>
    <col min="5" max="5" width="14" style="18" customWidth="1"/>
    <col min="6" max="6" width="19.7109375" style="18" customWidth="1"/>
    <col min="7" max="16384" width="9.28515625" style="18"/>
  </cols>
  <sheetData>
    <row r="1" spans="1:6" ht="15.75" customHeight="1" thickBot="1" x14ac:dyDescent="0.3"/>
    <row r="2" spans="1:6" ht="27.75" customHeight="1" x14ac:dyDescent="0.25">
      <c r="A2" s="31"/>
      <c r="B2" s="30"/>
      <c r="C2" s="317" t="s">
        <v>240</v>
      </c>
      <c r="D2" s="317"/>
      <c r="E2" s="317"/>
      <c r="F2" s="318"/>
    </row>
    <row r="3" spans="1:6" ht="18.75" x14ac:dyDescent="0.25">
      <c r="A3" s="31"/>
      <c r="B3" s="32"/>
      <c r="C3" s="319"/>
      <c r="D3" s="319"/>
      <c r="E3" s="319"/>
      <c r="F3" s="320"/>
    </row>
    <row r="4" spans="1:6" ht="44.25" customHeight="1" x14ac:dyDescent="0.25">
      <c r="A4" s="31"/>
      <c r="B4" s="33"/>
      <c r="C4" s="34" t="s">
        <v>99</v>
      </c>
      <c r="D4" s="35" t="s">
        <v>100</v>
      </c>
      <c r="E4" s="35" t="s">
        <v>101</v>
      </c>
      <c r="F4" s="233" t="s">
        <v>102</v>
      </c>
    </row>
    <row r="5" spans="1:6" ht="18.75" x14ac:dyDescent="0.3">
      <c r="A5" s="31"/>
      <c r="B5" s="36" t="s">
        <v>103</v>
      </c>
      <c r="C5" s="73">
        <v>116.3000762530325</v>
      </c>
      <c r="D5" s="127">
        <v>87.015681658970692</v>
      </c>
      <c r="E5" s="72">
        <v>110.57148603925631</v>
      </c>
      <c r="F5" s="71">
        <v>104.6290813170865</v>
      </c>
    </row>
    <row r="6" spans="1:6" ht="18.75" x14ac:dyDescent="0.3">
      <c r="A6" s="31"/>
      <c r="B6" s="36" t="s">
        <v>104</v>
      </c>
      <c r="C6" s="73">
        <v>128.112075778151</v>
      </c>
      <c r="D6" s="128">
        <v>103.94080550532311</v>
      </c>
      <c r="E6" s="72">
        <v>128.6460635625121</v>
      </c>
      <c r="F6" s="71">
        <v>120.23298161532874</v>
      </c>
    </row>
    <row r="7" spans="1:6" ht="18.75" x14ac:dyDescent="0.3">
      <c r="A7" s="31"/>
      <c r="B7" s="36" t="s">
        <v>105</v>
      </c>
      <c r="C7" s="73">
        <v>153.5072389403293</v>
      </c>
      <c r="D7" s="128">
        <v>116.31829344954409</v>
      </c>
      <c r="E7" s="72">
        <v>156.04504448511568</v>
      </c>
      <c r="F7" s="71">
        <v>141.95685895832969</v>
      </c>
    </row>
    <row r="8" spans="1:6" ht="18.75" x14ac:dyDescent="0.3">
      <c r="A8" s="31"/>
      <c r="B8" s="36" t="s">
        <v>106</v>
      </c>
      <c r="C8" s="73">
        <v>196.12910239417982</v>
      </c>
      <c r="D8" s="128">
        <v>157.34860321104713</v>
      </c>
      <c r="E8" s="72">
        <v>194.2991603665223</v>
      </c>
      <c r="F8" s="71">
        <v>182.59228865724972</v>
      </c>
    </row>
    <row r="9" spans="1:6" ht="18.75" x14ac:dyDescent="0.3">
      <c r="A9" s="31"/>
      <c r="B9" s="36" t="s">
        <v>107</v>
      </c>
      <c r="C9" s="73">
        <v>272.86458804115711</v>
      </c>
      <c r="D9" s="128">
        <v>224.03495685988418</v>
      </c>
      <c r="E9" s="72">
        <v>270.56045590836362</v>
      </c>
      <c r="F9" s="71">
        <v>255.82000026980162</v>
      </c>
    </row>
    <row r="10" spans="1:6" ht="18.75" x14ac:dyDescent="0.3">
      <c r="A10" s="31"/>
      <c r="B10" s="36" t="s">
        <v>108</v>
      </c>
      <c r="C10" s="73">
        <v>341.94991288762168</v>
      </c>
      <c r="D10" s="128">
        <v>284.07300009128977</v>
      </c>
      <c r="E10" s="72">
        <v>339.21886513455036</v>
      </c>
      <c r="F10" s="71">
        <v>321.74725937115392</v>
      </c>
    </row>
    <row r="11" spans="1:6" ht="18.75" x14ac:dyDescent="0.3">
      <c r="A11" s="31"/>
      <c r="B11" s="37" t="s">
        <v>109</v>
      </c>
      <c r="C11" s="74">
        <v>385.41308653366173</v>
      </c>
      <c r="D11" s="129">
        <v>321.84431989233684</v>
      </c>
      <c r="E11" s="83">
        <v>382.41345630265346</v>
      </c>
      <c r="F11" s="84">
        <v>363.22362090955068</v>
      </c>
    </row>
    <row r="12" spans="1:6" ht="18" customHeight="1" x14ac:dyDescent="0.3">
      <c r="A12" s="31"/>
      <c r="B12" s="36" t="s">
        <v>110</v>
      </c>
      <c r="C12" s="73">
        <v>148.51212334142315</v>
      </c>
      <c r="D12" s="128">
        <v>116.15584595622126</v>
      </c>
      <c r="E12" s="72">
        <v>147.39043861335159</v>
      </c>
      <c r="F12" s="71">
        <v>137.35280263699866</v>
      </c>
    </row>
    <row r="13" spans="1:6" ht="18.75" x14ac:dyDescent="0.3">
      <c r="A13" s="31"/>
      <c r="B13" s="36" t="s">
        <v>111</v>
      </c>
      <c r="C13" s="73">
        <v>333.40919582081352</v>
      </c>
      <c r="D13" s="128">
        <v>276.65075894783695</v>
      </c>
      <c r="E13" s="72">
        <v>330.73092578185583</v>
      </c>
      <c r="F13" s="71">
        <v>313.59696018350206</v>
      </c>
    </row>
    <row r="14" spans="1:6" ht="19.5" thickBot="1" x14ac:dyDescent="0.35">
      <c r="A14" s="31"/>
      <c r="B14" s="38" t="s">
        <v>102</v>
      </c>
      <c r="C14" s="70">
        <v>227.75372583259042</v>
      </c>
      <c r="D14" s="130">
        <v>184.93938009548512</v>
      </c>
      <c r="E14" s="69">
        <v>225.96493311413909</v>
      </c>
      <c r="F14" s="85">
        <v>212.88601301407152</v>
      </c>
    </row>
    <row r="15" spans="1:6" ht="24" customHeight="1" x14ac:dyDescent="0.25">
      <c r="A15" s="31"/>
    </row>
    <row r="16" spans="1:6" ht="15" customHeight="1" x14ac:dyDescent="0.25">
      <c r="A16" s="31"/>
      <c r="B16" s="330"/>
      <c r="C16" s="330"/>
      <c r="D16" s="330"/>
    </row>
    <row r="17" spans="1:4" ht="14.45" customHeight="1" thickBot="1" x14ac:dyDescent="0.3">
      <c r="A17" s="31"/>
      <c r="B17" s="331"/>
      <c r="C17" s="331"/>
      <c r="D17" s="331"/>
    </row>
    <row r="18" spans="1:4" ht="14.65" customHeight="1" x14ac:dyDescent="0.25">
      <c r="A18" s="31"/>
      <c r="B18" s="323" t="s">
        <v>189</v>
      </c>
      <c r="C18" s="317"/>
      <c r="D18" s="318"/>
    </row>
    <row r="19" spans="1:4" ht="10.15" customHeight="1" x14ac:dyDescent="0.25">
      <c r="A19" s="31"/>
      <c r="B19" s="324"/>
      <c r="C19" s="325"/>
      <c r="D19" s="326"/>
    </row>
    <row r="20" spans="1:4" ht="25.9" customHeight="1" x14ac:dyDescent="0.25">
      <c r="A20" s="31"/>
      <c r="B20" s="327"/>
      <c r="C20" s="319"/>
      <c r="D20" s="320"/>
    </row>
    <row r="21" spans="1:4" ht="18.75" x14ac:dyDescent="0.3">
      <c r="A21" s="31"/>
      <c r="B21" s="118" t="s">
        <v>147</v>
      </c>
      <c r="C21" s="119" t="s">
        <v>112</v>
      </c>
      <c r="D21" s="39" t="s">
        <v>6</v>
      </c>
    </row>
    <row r="22" spans="1:4" ht="18.75" x14ac:dyDescent="0.3">
      <c r="A22" s="31"/>
      <c r="B22" s="321" t="s">
        <v>113</v>
      </c>
      <c r="C22" s="40" t="s">
        <v>114</v>
      </c>
      <c r="D22" s="78">
        <v>82.290029235668783</v>
      </c>
    </row>
    <row r="23" spans="1:4" ht="18.75" x14ac:dyDescent="0.3">
      <c r="A23" s="31"/>
      <c r="B23" s="328"/>
      <c r="C23" s="41" t="s">
        <v>115</v>
      </c>
      <c r="D23" s="76">
        <v>414.66696525423708</v>
      </c>
    </row>
    <row r="24" spans="1:4" ht="18.75" x14ac:dyDescent="0.3">
      <c r="A24" s="31"/>
      <c r="B24" s="328"/>
      <c r="C24" s="41" t="s">
        <v>181</v>
      </c>
      <c r="D24" s="76">
        <v>130.29254628980891</v>
      </c>
    </row>
    <row r="25" spans="1:4" ht="18.75" x14ac:dyDescent="0.3">
      <c r="B25" s="328"/>
      <c r="C25" s="41" t="s">
        <v>182</v>
      </c>
      <c r="D25" s="76">
        <v>110.3962381841759</v>
      </c>
    </row>
    <row r="26" spans="1:4" ht="18.75" x14ac:dyDescent="0.3">
      <c r="B26" s="329"/>
      <c r="C26" s="42" t="s">
        <v>183</v>
      </c>
      <c r="D26" s="77">
        <v>167.2413534394905</v>
      </c>
    </row>
    <row r="27" spans="1:4" ht="18.75" x14ac:dyDescent="0.3">
      <c r="B27" s="321" t="s">
        <v>116</v>
      </c>
      <c r="C27" s="41" t="s">
        <v>186</v>
      </c>
      <c r="D27" s="76">
        <v>87.641327358724908</v>
      </c>
    </row>
    <row r="28" spans="1:4" ht="19.5" thickBot="1" x14ac:dyDescent="0.35">
      <c r="B28" s="322"/>
      <c r="C28" s="43" t="s">
        <v>239</v>
      </c>
      <c r="D28" s="75">
        <v>429.32864722222212</v>
      </c>
    </row>
    <row r="37" ht="15" customHeight="1" x14ac:dyDescent="0.25"/>
    <row r="38" ht="24.75" customHeight="1" x14ac:dyDescent="0.25"/>
    <row r="48" ht="15" customHeight="1" x14ac:dyDescent="0.25"/>
    <row r="81" spans="1:1" x14ac:dyDescent="0.25">
      <c r="A81" s="31"/>
    </row>
    <row r="82" spans="1:1" x14ac:dyDescent="0.25">
      <c r="A82" s="31"/>
    </row>
    <row r="83" spans="1:1" x14ac:dyDescent="0.25">
      <c r="A83" s="31"/>
    </row>
    <row r="84" spans="1:1" x14ac:dyDescent="0.25">
      <c r="A84" s="31"/>
    </row>
    <row r="85" spans="1:1" x14ac:dyDescent="0.25">
      <c r="A85" s="31"/>
    </row>
    <row r="86" spans="1:1" x14ac:dyDescent="0.25">
      <c r="A86" s="31"/>
    </row>
    <row r="87" spans="1:1" x14ac:dyDescent="0.25">
      <c r="A87" s="31"/>
    </row>
    <row r="88" spans="1:1" x14ac:dyDescent="0.25">
      <c r="A88" s="31"/>
    </row>
    <row r="89" spans="1:1" x14ac:dyDescent="0.25">
      <c r="A89" s="31"/>
    </row>
    <row r="90" spans="1:1" x14ac:dyDescent="0.25">
      <c r="A90" s="31"/>
    </row>
    <row r="91" spans="1:1" x14ac:dyDescent="0.25">
      <c r="A91" s="31"/>
    </row>
    <row r="92" spans="1:1" x14ac:dyDescent="0.25">
      <c r="A92" s="31"/>
    </row>
    <row r="93" spans="1:1" x14ac:dyDescent="0.25">
      <c r="A93" s="31"/>
    </row>
    <row r="94" spans="1:1" x14ac:dyDescent="0.25">
      <c r="A94" s="31"/>
    </row>
    <row r="95" spans="1:1" x14ac:dyDescent="0.25">
      <c r="A95" s="31"/>
    </row>
    <row r="96" spans="1:1" x14ac:dyDescent="0.25">
      <c r="A96" s="31"/>
    </row>
    <row r="97" spans="1:1" x14ac:dyDescent="0.25">
      <c r="A97" s="31"/>
    </row>
    <row r="98" spans="1:1" x14ac:dyDescent="0.25">
      <c r="A98" s="31"/>
    </row>
    <row r="99" spans="1:1" x14ac:dyDescent="0.25">
      <c r="A99" s="31"/>
    </row>
    <row r="100" spans="1:1" x14ac:dyDescent="0.25">
      <c r="A100" s="31"/>
    </row>
    <row r="101" spans="1:1" x14ac:dyDescent="0.25">
      <c r="A101" s="31"/>
    </row>
    <row r="102" spans="1:1" x14ac:dyDescent="0.25">
      <c r="A102" s="31"/>
    </row>
    <row r="103" spans="1:1" x14ac:dyDescent="0.25">
      <c r="A103" s="31"/>
    </row>
    <row r="104" spans="1:1" x14ac:dyDescent="0.25">
      <c r="A104" s="31"/>
    </row>
    <row r="105" spans="1:1" x14ac:dyDescent="0.25">
      <c r="A105" s="31"/>
    </row>
    <row r="106" spans="1:1" x14ac:dyDescent="0.25">
      <c r="A106" s="31"/>
    </row>
    <row r="107" spans="1:1" x14ac:dyDescent="0.25">
      <c r="A107" s="31"/>
    </row>
    <row r="108" spans="1:1" x14ac:dyDescent="0.25">
      <c r="A108" s="31"/>
    </row>
    <row r="109" spans="1:1" x14ac:dyDescent="0.25">
      <c r="A109" s="31"/>
    </row>
    <row r="110" spans="1:1" x14ac:dyDescent="0.25">
      <c r="A110" s="31"/>
    </row>
    <row r="111" spans="1:1" x14ac:dyDescent="0.25">
      <c r="A111" s="31"/>
    </row>
    <row r="112" spans="1:1" x14ac:dyDescent="0.25">
      <c r="A112" s="31"/>
    </row>
    <row r="113" spans="1:1" x14ac:dyDescent="0.25">
      <c r="A113" s="31"/>
    </row>
    <row r="114" spans="1:1" x14ac:dyDescent="0.25">
      <c r="A114" s="31"/>
    </row>
    <row r="115" spans="1:1" x14ac:dyDescent="0.25">
      <c r="A115" s="31"/>
    </row>
    <row r="116" spans="1:1" x14ac:dyDescent="0.25">
      <c r="A116" s="31"/>
    </row>
    <row r="117" spans="1:1" x14ac:dyDescent="0.25">
      <c r="A117" s="31"/>
    </row>
    <row r="118" spans="1:1" x14ac:dyDescent="0.25">
      <c r="A118" s="31"/>
    </row>
    <row r="119" spans="1:1" x14ac:dyDescent="0.25">
      <c r="A119" s="31"/>
    </row>
    <row r="121" spans="1:1" x14ac:dyDescent="0.25">
      <c r="A121" s="31"/>
    </row>
    <row r="122" spans="1:1" x14ac:dyDescent="0.25">
      <c r="A122" s="31"/>
    </row>
  </sheetData>
  <mergeCells count="5">
    <mergeCell ref="C2:F3"/>
    <mergeCell ref="B27:B28"/>
    <mergeCell ref="B18:D20"/>
    <mergeCell ref="B22:B26"/>
    <mergeCell ref="B16:D17"/>
  </mergeCells>
  <pageMargins left="0.7" right="0.7" top="0.75" bottom="0.75" header="0.3" footer="0.3"/>
  <pageSetup paperSize="9" orientation="portrait" r:id="rId1"/>
  <headerFooter>
    <oddHeader>&amp;R&amp;"Arial"&amp;10&amp;K000000 ECB-RESTRICTED&amp;1#_x000D_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Swaps</vt:lpstr>
      <vt:lpstr>Sovereign credit spreads</vt:lpstr>
      <vt:lpstr>Sovereign credit spreads-inter</vt:lpstr>
      <vt:lpstr>Sovereign credit spreads-calc</vt:lpstr>
      <vt:lpstr>FX</vt:lpstr>
      <vt:lpstr>BidAsk spread</vt:lpstr>
      <vt:lpstr>RMBS</vt:lpstr>
      <vt:lpstr>Corporate credit spreads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Potenza, Maria Carlotta</dc:creator>
  <cp:lastModifiedBy>Yiangou, Alexia</cp:lastModifiedBy>
  <dcterms:created xsi:type="dcterms:W3CDTF">2022-06-15T08:37:13Z</dcterms:created>
  <dcterms:modified xsi:type="dcterms:W3CDTF">2025-11-27T08:26:17Z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2025-08-29T17:02:27Z</vt:lpwstr>
  </property>
  <property fmtid="{D5CDD505-2E9C-101B-9397-08002B2CF9AE}" pid="4" name="MSIP_Label_23da18b0-dae3-4c1e-8278-86f688a3028c_Method">
    <vt:lpwstr>Privileged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007043cd-f178-4879-af77-18f07a1ea5de</vt:lpwstr>
  </property>
  <property fmtid="{D5CDD505-2E9C-101B-9397-08002B2CF9AE}" pid="8" name="MSIP_Label_23da18b0-dae3-4c1e-8278-86f688a3028c_ContentBits">
    <vt:lpwstr>1</vt:lpwstr>
  </property>
</Properties>
</file>